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activeTab="2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2c.tábla" sheetId="10" r:id="rId10"/>
    <sheet name="3.tábla" sheetId="11" r:id="rId11"/>
    <sheet name="4.tábla" sheetId="12" r:id="rId12"/>
    <sheet name="5.tábla" sheetId="13" r:id="rId13"/>
    <sheet name="6. tábla" sheetId="14" r:id="rId14"/>
    <sheet name="7.tábla" sheetId="15" r:id="rId15"/>
    <sheet name="8.tábla      " sheetId="16" r:id="rId16"/>
    <sheet name="9.tábla" sheetId="17" r:id="rId17"/>
    <sheet name="10.tábla" sheetId="18" r:id="rId18"/>
    <sheet name="11.tábla" sheetId="19" r:id="rId19"/>
    <sheet name="12.tábla" sheetId="20" r:id="rId20"/>
    <sheet name="13. tábla" sheetId="21" r:id="rId21"/>
    <sheet name="13. tábla-2" sheetId="22" r:id="rId22"/>
    <sheet name="14.tábla" sheetId="23" r:id="rId23"/>
    <sheet name="15. tábla" sheetId="24" r:id="rId24"/>
    <sheet name="16. tábla" sheetId="25" r:id="rId25"/>
    <sheet name="17. sz.tábla" sheetId="26" r:id="rId26"/>
  </sheets>
  <externalReferences>
    <externalReference r:id="rId29"/>
  </externalReferences>
  <definedNames>
    <definedName name="_xlnm.Print_Area" localSheetId="22">'14.tábla'!$A$1:$D$36</definedName>
    <definedName name="_xlnm.Print_Area" localSheetId="23">'15. tábla'!$A$1:$D$36</definedName>
    <definedName name="_xlnm.Print_Area" localSheetId="12">'5.tábla'!$A$1:$I$63</definedName>
  </definedNames>
  <calcPr fullCalcOnLoad="1"/>
</workbook>
</file>

<file path=xl/sharedStrings.xml><?xml version="1.0" encoding="utf-8"?>
<sst xmlns="http://schemas.openxmlformats.org/spreadsheetml/2006/main" count="745" uniqueCount="529">
  <si>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</si>
  <si>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</si>
  <si>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</si>
  <si>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</si>
  <si>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</si>
  <si>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</si>
  <si>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</si>
  <si>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</si>
  <si>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</si>
  <si>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</si>
  <si>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</si>
  <si>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</si>
  <si>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</si>
  <si>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</si>
  <si>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</si>
  <si>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</si>
  <si>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</si>
  <si>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</si>
  <si>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</si>
  <si>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</si>
  <si>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</si>
  <si>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</si>
  <si>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</si>
  <si>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</si>
  <si>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</si>
  <si>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</si>
  <si>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</si>
  <si>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</si>
  <si>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</si>
  <si>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</si>
  <si>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</si>
  <si>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</si>
  <si>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</si>
  <si>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</si>
  <si>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</si>
  <si>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</si>
  <si>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</si>
  <si>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</si>
  <si>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</si>
  <si>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</si>
  <si>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</si>
  <si>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</si>
  <si>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</si>
  <si>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</si>
  <si>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</si>
  <si>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</si>
  <si>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</si>
  <si>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</si>
  <si>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</si>
  <si>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</si>
  <si>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</si>
  <si>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</si>
  <si>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</si>
  <si>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</si>
  <si>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</si>
  <si>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</si>
  <si>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Ezer forintban!</t>
  </si>
  <si>
    <t>01</t>
  </si>
  <si>
    <t>02</t>
  </si>
  <si>
    <t xml:space="preserve">   2. Tőkeváltozások (412.)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</si>
  <si>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</si>
  <si>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</si>
  <si>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</si>
  <si>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</si>
  <si>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</si>
  <si>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</si>
  <si>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</si>
  <si>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</si>
  <si>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</si>
  <si>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</si>
  <si>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</si>
  <si>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</si>
  <si>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 xml:space="preserve">   3. Értékelési tartalék (417.)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</si>
  <si>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</si>
  <si>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</si>
  <si>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</si>
  <si>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</si>
  <si>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</si>
  <si>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</si>
  <si>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</si>
  <si>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</si>
  <si>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</si>
  <si>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</si>
  <si>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Előző évi pénzmaradvány igénybevétele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</si>
  <si>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</si>
  <si>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</si>
  <si>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</si>
  <si>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</si>
  <si>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</si>
  <si>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</si>
  <si>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</si>
  <si>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Finanszírozási kiadások</t>
  </si>
  <si>
    <t>Megnevezés</t>
  </si>
  <si>
    <t>Nyitó</t>
  </si>
  <si>
    <t>Növekedés</t>
  </si>
  <si>
    <t>Csökkenés</t>
  </si>
  <si>
    <t>Záró</t>
  </si>
  <si>
    <t>1/a.sz. tábla</t>
  </si>
  <si>
    <t>a) Bruttó érték változása</t>
  </si>
  <si>
    <t>Alapítás-átszervezés akt. értéke</t>
  </si>
  <si>
    <t>Kísérleti fejlesztés akt. értéke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</si>
  <si>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</si>
  <si>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</si>
  <si>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</si>
  <si>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</si>
  <si>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</si>
  <si>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</si>
  <si>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</si>
  <si>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</si>
  <si>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2/a.sz. tábla</t>
  </si>
  <si>
    <t>Ingatlanok és kapcsolódó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</si>
  <si>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</si>
  <si>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</si>
  <si>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</si>
  <si>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</si>
  <si>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</si>
  <si>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</si>
  <si>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Üzemeltetésre átadott eszközök</t>
  </si>
  <si>
    <t>b) Értékcsökkenés, értékvesztés változása</t>
  </si>
  <si>
    <t>2/b.sz. tábla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</si>
  <si>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</si>
  <si>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</si>
  <si>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</si>
  <si>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</si>
  <si>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</si>
  <si>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</si>
  <si>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</si>
  <si>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</si>
  <si>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</si>
  <si>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</si>
  <si>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</si>
  <si>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Összeg (ezer Ft-ban)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</si>
  <si>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</si>
  <si>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</si>
  <si>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</si>
  <si>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</si>
  <si>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</si>
  <si>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</si>
  <si>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</si>
  <si>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</si>
  <si>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>Adatok ezer Ft-ban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</si>
  <si>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</si>
  <si>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</si>
  <si>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</si>
  <si>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</si>
  <si>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</si>
  <si>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</si>
  <si>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Összeg  ( E Ft )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</si>
  <si>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</si>
  <si>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</si>
  <si>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</si>
  <si>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</si>
  <si>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</si>
  <si>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</si>
  <si>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</si>
  <si>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</si>
  <si>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</si>
  <si>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</si>
  <si>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</si>
  <si>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</si>
  <si>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</si>
  <si>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</si>
  <si>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</si>
  <si>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</si>
  <si>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</si>
  <si>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</si>
  <si>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</si>
  <si>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</si>
  <si>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</si>
  <si>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</si>
  <si>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</si>
  <si>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</si>
  <si>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</si>
  <si>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</si>
  <si>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</si>
  <si>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</si>
  <si>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</si>
  <si>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</si>
  <si>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</si>
  <si>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</si>
  <si>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</si>
  <si>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</si>
  <si>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</si>
  <si>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</si>
  <si>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</si>
  <si>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</si>
  <si>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</si>
  <si>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</si>
  <si>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</si>
  <si>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</si>
  <si>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</si>
  <si>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</si>
  <si>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</si>
  <si>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</si>
  <si>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</si>
  <si>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</si>
  <si>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</si>
  <si>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</si>
  <si>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</si>
  <si>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</si>
  <si>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</si>
  <si>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</si>
  <si>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</si>
  <si>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</si>
  <si>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</si>
  <si>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</si>
  <si>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</si>
  <si>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</si>
  <si>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</si>
  <si>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</si>
  <si>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</si>
  <si>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</si>
  <si>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</si>
  <si>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</si>
  <si>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</si>
  <si>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</si>
  <si>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</si>
  <si>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</si>
  <si>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</si>
  <si>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</si>
  <si>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</si>
  <si>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</si>
  <si>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</si>
  <si>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</si>
  <si>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</si>
  <si>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</si>
  <si>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</si>
  <si>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</si>
  <si>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</si>
  <si>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</si>
  <si>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</si>
  <si>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</si>
  <si>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</si>
  <si>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</si>
  <si>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</si>
  <si>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</si>
  <si>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</si>
  <si>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</si>
  <si>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</si>
  <si>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</si>
  <si>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t xml:space="preserve">   1. Rövid lejáratú kölcsönök (4561., 4571.)</t>
  </si>
  <si>
    <t xml:space="preserve">   2. Rövid lejáratú hitelek (4511., 4521., 4531., 4541.)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</si>
  <si>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</si>
  <si>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</si>
  <si>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</si>
  <si>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</si>
  <si>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</si>
  <si>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</si>
  <si>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</si>
  <si>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</si>
  <si>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</si>
  <si>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</si>
  <si>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</si>
  <si>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</si>
  <si>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</si>
  <si>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</si>
  <si>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</si>
  <si>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</si>
  <si>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</si>
  <si>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</si>
  <si>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</si>
  <si>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</si>
  <si>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</si>
  <si>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</si>
  <si>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</si>
  <si>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</si>
  <si>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</si>
  <si>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</si>
  <si>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Immateriális javakra adott előleg</t>
  </si>
  <si>
    <t>3.sz. tábla</t>
  </si>
  <si>
    <t>Térítési díjak</t>
  </si>
  <si>
    <t>Szennyvízdíj</t>
  </si>
  <si>
    <t>Gépjárműadó</t>
  </si>
  <si>
    <t>Talajterhelési díj</t>
  </si>
  <si>
    <t>Földbérbeadás</t>
  </si>
  <si>
    <t>Bírság, pótlék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</si>
  <si>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</si>
  <si>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</si>
  <si>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</si>
  <si>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</si>
  <si>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 xml:space="preserve">           Ezer forintban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</si>
  <si>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</si>
  <si>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</si>
  <si>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</si>
  <si>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</si>
  <si>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</si>
  <si>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</si>
  <si>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</si>
  <si>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</si>
  <si>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</si>
  <si>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</si>
  <si>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</si>
  <si>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</si>
  <si>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</si>
  <si>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</si>
  <si>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</si>
  <si>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tenyészállatok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</si>
  <si>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</si>
  <si>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</si>
  <si>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</si>
  <si>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</si>
  <si>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</si>
  <si>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</si>
  <si>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</si>
  <si>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</si>
  <si>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</si>
  <si>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</si>
  <si>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</si>
  <si>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</si>
  <si>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használt eszköz beszerz.</t>
  </si>
  <si>
    <t>- térítés nélküli átvétel</t>
  </si>
  <si>
    <t>- egyéb növekedés</t>
  </si>
  <si>
    <t>Beruházások csökkenései</t>
  </si>
  <si>
    <t>- üzembe helyezés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</si>
  <si>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</si>
  <si>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</si>
  <si>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</si>
  <si>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</si>
  <si>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</si>
  <si>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</si>
  <si>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</si>
  <si>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</si>
  <si>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</si>
  <si>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</si>
  <si>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</si>
  <si>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</si>
  <si>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</si>
  <si>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</si>
  <si>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</si>
  <si>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</si>
  <si>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</si>
  <si>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</si>
  <si>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</si>
  <si>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</si>
  <si>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</si>
  <si>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</si>
  <si>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</si>
  <si>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</si>
  <si>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</si>
  <si>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</si>
  <si>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</si>
  <si>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</si>
  <si>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</si>
  <si>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</si>
  <si>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</si>
  <si>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</si>
  <si>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</si>
  <si>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</si>
  <si>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Forgatási célú hitelviszonyt megtestesítő értékpapírok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</si>
  <si>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</si>
  <si>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</si>
  <si>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</si>
  <si>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</si>
  <si>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</si>
  <si>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</si>
  <si>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</si>
  <si>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Előirányzat
(E Ft)</t>
  </si>
  <si>
    <t>Felhasználás
(E Ft)</t>
  </si>
  <si>
    <t>Támogatásban részesülők (fő)</t>
  </si>
  <si>
    <t>Rendszeres szociális segély</t>
  </si>
  <si>
    <t>Lakásfenntartási támogatás</t>
  </si>
  <si>
    <t>Átmeneti segély</t>
  </si>
  <si>
    <t>Ápolási díj</t>
  </si>
  <si>
    <t>Közgyógyellátás</t>
  </si>
  <si>
    <t>2.c.. sz. tábla</t>
  </si>
  <si>
    <t>6.sz. tábla</t>
  </si>
  <si>
    <t>7.sz. tábla</t>
  </si>
  <si>
    <t>9. sz. tábla</t>
  </si>
  <si>
    <t>10. sz. tábla</t>
  </si>
  <si>
    <t>Gyermekvédelmi támogatás (természetbeni)</t>
  </si>
  <si>
    <t>Temetési segély</t>
  </si>
  <si>
    <t>Mozgáskorlátozottak támogatása</t>
  </si>
  <si>
    <t>Rendkívüli gyermekvédelmi támogatás</t>
  </si>
  <si>
    <t>Köztemetés</t>
  </si>
  <si>
    <t>Gyermekétkeztetés (ingyenes tízórai)</t>
  </si>
  <si>
    <t>12.sz. tábla</t>
  </si>
  <si>
    <t>KIADÁSOK</t>
  </si>
  <si>
    <t>összetételének és teljesítésének értékelése</t>
  </si>
  <si>
    <t>VAGYONKIMUTATÁS</t>
  </si>
  <si>
    <t>a mérlegben értékben kimutatott eszközökről és forrásokról</t>
  </si>
  <si>
    <t>ezer Ft-ban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</si>
  <si>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</si>
  <si>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</si>
  <si>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</si>
  <si>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</si>
  <si>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</si>
  <si>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</si>
  <si>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</si>
  <si>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</si>
  <si>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</si>
  <si>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</si>
  <si>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</si>
  <si>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</si>
  <si>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</si>
  <si>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 xml:space="preserve">      5. Korlátozottan forgalomképes ingatlanhoz kapcs. vagyonért. Jog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</si>
  <si>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</si>
  <si>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</si>
  <si>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</si>
  <si>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</si>
  <si>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</si>
  <si>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</si>
  <si>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</si>
  <si>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</si>
  <si>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</si>
  <si>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</si>
  <si>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</si>
  <si>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</si>
  <si>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</si>
  <si>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</si>
  <si>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</si>
  <si>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</si>
  <si>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</si>
  <si>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</si>
  <si>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</si>
  <si>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</si>
  <si>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</si>
  <si>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</si>
  <si>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</si>
  <si>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</si>
  <si>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</si>
  <si>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</si>
  <si>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</si>
  <si>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 xml:space="preserve"> V. Egyéb aktív pénzügyi elszámolások </t>
  </si>
  <si>
    <t>B) Forgószközök összesen</t>
  </si>
  <si>
    <t>Eszközök össszesen</t>
  </si>
  <si>
    <t>Változás
%-a</t>
  </si>
  <si>
    <t xml:space="preserve">2. Tőkeváltozások </t>
  </si>
  <si>
    <t>3. Értékesítési tartalék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</si>
  <si>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</si>
  <si>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</si>
  <si>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</si>
  <si>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</si>
  <si>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</si>
  <si>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</si>
  <si>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</si>
  <si>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</si>
  <si>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</si>
  <si>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</si>
  <si>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</si>
  <si>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</si>
  <si>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</si>
  <si>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II Rövid lejáratú kötelezettségek összesen</t>
  </si>
  <si>
    <t>1. Rövid lejáratú kölcsönök</t>
  </si>
  <si>
    <t>2. Rövid lejáratú hitelek</t>
  </si>
  <si>
    <t xml:space="preserve">    - működési hitel</t>
  </si>
  <si>
    <t xml:space="preserve">    - fejlesztési hitel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</si>
  <si>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</si>
  <si>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</si>
  <si>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</si>
  <si>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</si>
  <si>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</si>
  <si>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           - közműdíjak túlfizetése miatti tkötelezettség</t>
  </si>
  <si>
    <t xml:space="preserve">            - lakbér túlfizetés</t>
  </si>
  <si>
    <t xml:space="preserve">            - egyéb</t>
  </si>
  <si>
    <t xml:space="preserve">III. Egyéb passzív pénzügyi elszámolások 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</si>
  <si>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</si>
  <si>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</si>
  <si>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</si>
  <si>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</si>
  <si>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</si>
  <si>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</si>
  <si>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</si>
  <si>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</si>
  <si>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</si>
  <si>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</si>
  <si>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</si>
  <si>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</si>
  <si>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</si>
  <si>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</si>
  <si>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</si>
  <si>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</si>
  <si>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</si>
  <si>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</si>
  <si>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</si>
  <si>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</si>
  <si>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</si>
  <si>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</si>
  <si>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</si>
  <si>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</si>
  <si>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</si>
  <si>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</si>
  <si>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</si>
  <si>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</si>
  <si>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</si>
  <si>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</si>
  <si>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</si>
  <si>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</si>
  <si>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</si>
  <si>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</si>
  <si>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</si>
  <si>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</si>
  <si>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</si>
  <si>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</si>
  <si>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</si>
  <si>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</si>
  <si>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</si>
  <si>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</si>
  <si>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</si>
  <si>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</si>
  <si>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</si>
  <si>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</si>
  <si>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Idegen bevétel</t>
  </si>
  <si>
    <t xml:space="preserve"> Ezer forintban !</t>
  </si>
  <si>
    <t>MEGNEVEZÉS</t>
  </si>
  <si>
    <t>Államreform Operatív Program pályázat (Körjegyzőség szervezet-fejlesztése)</t>
  </si>
  <si>
    <t>ÖSSZESEN:</t>
  </si>
  <si>
    <t>Bérleti díj kedvezmény</t>
  </si>
  <si>
    <t>HPV oltás</t>
  </si>
  <si>
    <t xml:space="preserve">   1. Tartós tőke  (411.)</t>
  </si>
  <si>
    <t>Egyéb bevételek</t>
  </si>
  <si>
    <t>Pénzbeni kéártérítés</t>
  </si>
  <si>
    <t>Rendszeres gyermekvédelmi kedvezmény</t>
  </si>
  <si>
    <t>1. Tartós tőke</t>
  </si>
  <si>
    <t>Támogatási kölcsönök kiadásai</t>
  </si>
  <si>
    <t>Egyéb kiadások (hiteltörlesztés, átfutó kiadás)</t>
  </si>
  <si>
    <t>2011.december 31-én</t>
  </si>
  <si>
    <t>2011.évi helyesbített előírás
(e Ft)</t>
  </si>
  <si>
    <t>2011. december 31-én</t>
  </si>
  <si>
    <t>2011. évi helyesbített előírás
(e Ft)</t>
  </si>
  <si>
    <t>a 2011.évi szociális támogatás tervezett és tényleges felhasználásáról,
valamint a támogatottak számáról</t>
  </si>
  <si>
    <t>Foglalkoztatást helyettesítő támogatás</t>
  </si>
  <si>
    <t>Bérpótló juttattás</t>
  </si>
  <si>
    <t>Egyéb önkormányzati rendeletben megáll.jutt</t>
  </si>
  <si>
    <t>Pénzkészlet 2011. január 1-jén
Ebből:</t>
  </si>
  <si>
    <t>Záró pénzkészlet 2011. december 31-én
Ebből:</t>
  </si>
  <si>
    <t>2011. december 31.</t>
  </si>
  <si>
    <t>Bevétel</t>
  </si>
  <si>
    <t>Kiadás</t>
  </si>
  <si>
    <t>TÁMOP (komplex egészségfejlesztés)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</si>
</sst>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54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4" borderId="7" applyNumberFormat="0" applyFont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horizontal="left" vertical="center" wrapText="1"/>
      <protection/>
    </xf>
    <xf numFmtId="164" fontId="1" fillId="18" borderId="13" xfId="0" applyNumberFormat="1" applyFont="1" applyFill="1" applyBorder="1" applyAlignment="1" applyProtection="1">
      <alignment horizontal="center" vertical="center"/>
      <protection/>
    </xf>
    <xf numFmtId="0" fontId="5" fillId="18" borderId="27" xfId="0" applyFont="1" applyFill="1" applyBorder="1" applyAlignment="1" applyProtection="1">
      <alignment vertical="center" wrapText="1"/>
      <protection/>
    </xf>
    <xf numFmtId="177" fontId="1" fillId="18" borderId="35" xfId="0" applyNumberFormat="1" applyFont="1" applyFill="1" applyBorder="1" applyAlignment="1" applyProtection="1">
      <alignment horizontal="right" vertical="center"/>
      <protection/>
    </xf>
    <xf numFmtId="177" fontId="1" fillId="18" borderId="36" xfId="0" applyNumberFormat="1" applyFont="1" applyFill="1" applyBorder="1" applyAlignment="1" applyProtection="1">
      <alignment horizontal="right" vertical="center"/>
      <protection/>
    </xf>
    <xf numFmtId="177" fontId="1" fillId="18" borderId="37" xfId="0" applyNumberFormat="1" applyFont="1" applyFill="1" applyBorder="1" applyAlignment="1" applyProtection="1">
      <alignment horizontal="right" vertical="center"/>
      <protection/>
    </xf>
    <xf numFmtId="177" fontId="1" fillId="18" borderId="38" xfId="0" applyNumberFormat="1" applyFont="1" applyFill="1" applyBorder="1" applyAlignment="1" applyProtection="1">
      <alignment horizontal="right" vertical="center"/>
      <protection/>
    </xf>
    <xf numFmtId="177" fontId="1" fillId="18" borderId="39" xfId="0" applyNumberFormat="1" applyFont="1" applyFill="1" applyBorder="1" applyAlignment="1" applyProtection="1">
      <alignment horizontal="right" vertical="center"/>
      <protection/>
    </xf>
    <xf numFmtId="164" fontId="1" fillId="18" borderId="11" xfId="0" applyNumberFormat="1" applyFont="1" applyFill="1" applyBorder="1" applyAlignment="1" applyProtection="1">
      <alignment horizontal="center" vertical="center"/>
      <protection/>
    </xf>
    <xf numFmtId="164" fontId="1" fillId="18" borderId="12" xfId="0" applyNumberFormat="1" applyFont="1" applyFill="1" applyBorder="1" applyAlignment="1" applyProtection="1">
      <alignment horizontal="center" vertical="center"/>
      <protection/>
    </xf>
    <xf numFmtId="0" fontId="3" fillId="18" borderId="40" xfId="0" applyFont="1" applyFill="1" applyBorder="1" applyAlignment="1" applyProtection="1">
      <alignment horizontal="left" vertical="center" wrapText="1"/>
      <protection/>
    </xf>
    <xf numFmtId="164" fontId="1" fillId="1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18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8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18" borderId="49" xfId="0" applyNumberFormat="1" applyFont="1" applyFill="1" applyBorder="1" applyAlignment="1" applyProtection="1">
      <alignment vertical="center"/>
      <protection/>
    </xf>
    <xf numFmtId="195" fontId="5" fillId="18" borderId="49" xfId="0" applyNumberFormat="1" applyFont="1" applyFill="1" applyBorder="1" applyAlignment="1" applyProtection="1">
      <alignment horizontal="right" vertical="center"/>
      <protection/>
    </xf>
    <xf numFmtId="195" fontId="3" fillId="18" borderId="49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0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3" fillId="18" borderId="49" xfId="0" applyNumberFormat="1" applyFont="1" applyFill="1" applyBorder="1" applyAlignment="1" applyProtection="1">
      <alignment horizontal="right" vertical="center"/>
      <protection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18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18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18" borderId="39" xfId="0" applyNumberFormat="1" applyFont="1" applyFill="1" applyBorder="1" applyAlignment="1" applyProtection="1">
      <alignment vertical="center"/>
      <protection/>
    </xf>
    <xf numFmtId="0" fontId="1" fillId="0" borderId="54" xfId="0" applyFont="1" applyBorder="1" applyAlignment="1">
      <alignment vertical="center"/>
    </xf>
    <xf numFmtId="195" fontId="1" fillId="0" borderId="54" xfId="0" applyNumberFormat="1" applyFont="1" applyBorder="1" applyAlignment="1" applyProtection="1">
      <alignment vertical="center"/>
      <protection locked="0"/>
    </xf>
    <xf numFmtId="195" fontId="1" fillId="18" borderId="54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18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4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4" xfId="0" applyFont="1" applyFill="1" applyBorder="1" applyAlignment="1" applyProtection="1">
      <alignment horizontal="left" vertical="center" indent="2"/>
      <protection/>
    </xf>
    <xf numFmtId="0" fontId="1" fillId="0" borderId="54" xfId="0" applyFont="1" applyFill="1" applyBorder="1" applyAlignment="1" applyProtection="1">
      <alignment horizontal="left" vertical="center"/>
      <protection locked="0"/>
    </xf>
    <xf numFmtId="169" fontId="1" fillId="0" borderId="55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18" borderId="55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indent="1"/>
    </xf>
    <xf numFmtId="0" fontId="8" fillId="18" borderId="14" xfId="0" applyFont="1" applyFill="1" applyBorder="1" applyAlignment="1" applyProtection="1">
      <alignment vertical="center"/>
      <protection/>
    </xf>
    <xf numFmtId="169" fontId="11" fillId="18" borderId="15" xfId="0" applyNumberFormat="1" applyFont="1" applyFill="1" applyBorder="1" applyAlignment="1" applyProtection="1">
      <alignment vertical="center"/>
      <protection/>
    </xf>
    <xf numFmtId="0" fontId="7" fillId="18" borderId="14" xfId="0" applyFont="1" applyFill="1" applyBorder="1" applyAlignment="1" applyProtection="1">
      <alignment vertical="center"/>
      <protection/>
    </xf>
    <xf numFmtId="169" fontId="6" fillId="18" borderId="15" xfId="0" applyNumberFormat="1" applyFont="1" applyFill="1" applyBorder="1" applyAlignment="1" applyProtection="1">
      <alignment vertical="center"/>
      <protection/>
    </xf>
    <xf numFmtId="0" fontId="8" fillId="18" borderId="19" xfId="0" applyFont="1" applyFill="1" applyBorder="1" applyAlignment="1" applyProtection="1">
      <alignment vertical="center"/>
      <protection/>
    </xf>
    <xf numFmtId="169" fontId="11" fillId="18" borderId="20" xfId="0" applyNumberFormat="1" applyFont="1" applyFill="1" applyBorder="1" applyAlignment="1" applyProtection="1">
      <alignment vertical="center"/>
      <protection/>
    </xf>
    <xf numFmtId="0" fontId="7" fillId="18" borderId="56" xfId="0" applyFont="1" applyFill="1" applyBorder="1" applyAlignment="1" applyProtection="1">
      <alignment vertical="center"/>
      <protection/>
    </xf>
    <xf numFmtId="169" fontId="6" fillId="18" borderId="57" xfId="0" applyNumberFormat="1" applyFont="1" applyFill="1" applyBorder="1" applyAlignment="1" applyProtection="1">
      <alignment vertical="center"/>
      <protection/>
    </xf>
    <xf numFmtId="195" fontId="1" fillId="0" borderId="58" xfId="0" applyNumberFormat="1" applyFont="1" applyBorder="1" applyAlignment="1" applyProtection="1">
      <alignment horizontal="right" vertical="center"/>
      <protection locked="0"/>
    </xf>
    <xf numFmtId="195" fontId="5" fillId="18" borderId="30" xfId="0" applyNumberFormat="1" applyFont="1" applyFill="1" applyBorder="1" applyAlignment="1" applyProtection="1">
      <alignment vertical="center"/>
      <protection/>
    </xf>
    <xf numFmtId="195" fontId="3" fillId="18" borderId="30" xfId="0" applyNumberFormat="1" applyFont="1" applyFill="1" applyBorder="1" applyAlignment="1" applyProtection="1">
      <alignment vertical="center"/>
      <protection/>
    </xf>
    <xf numFmtId="195" fontId="5" fillId="18" borderId="30" xfId="0" applyNumberFormat="1" applyFont="1" applyFill="1" applyBorder="1" applyAlignment="1" applyProtection="1">
      <alignment horizontal="right" vertical="center"/>
      <protection/>
    </xf>
    <xf numFmtId="195" fontId="3" fillId="18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18" borderId="37" xfId="0" applyFont="1" applyFill="1" applyBorder="1" applyAlignment="1">
      <alignment vertical="center"/>
    </xf>
    <xf numFmtId="0" fontId="3" fillId="18" borderId="54" xfId="0" applyFont="1" applyFill="1" applyBorder="1" applyAlignment="1">
      <alignment vertical="center"/>
    </xf>
    <xf numFmtId="0" fontId="3" fillId="18" borderId="37" xfId="0" applyFont="1" applyFill="1" applyBorder="1" applyAlignment="1" applyProtection="1">
      <alignment vertical="center"/>
      <protection/>
    </xf>
    <xf numFmtId="0" fontId="3" fillId="18" borderId="37" xfId="0" applyFont="1" applyFill="1" applyBorder="1" applyAlignment="1">
      <alignment horizontal="left" vertical="center" indent="1"/>
    </xf>
    <xf numFmtId="195" fontId="3" fillId="18" borderId="54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18" borderId="49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59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7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5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18" borderId="60" xfId="0" applyNumberFormat="1" applyFont="1" applyFill="1" applyBorder="1" applyAlignment="1" applyProtection="1">
      <alignment vertical="center"/>
      <protection/>
    </xf>
    <xf numFmtId="4" fontId="3" fillId="18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59" xfId="0" applyNumberFormat="1" applyFont="1" applyBorder="1" applyAlignment="1" applyProtection="1">
      <alignment vertical="center"/>
      <protection locked="0"/>
    </xf>
    <xf numFmtId="4" fontId="19" fillId="18" borderId="49" xfId="0" applyNumberFormat="1" applyFont="1" applyFill="1" applyBorder="1" applyAlignment="1" applyProtection="1">
      <alignment vertical="center"/>
      <protection/>
    </xf>
    <xf numFmtId="4" fontId="19" fillId="18" borderId="60" xfId="0" applyNumberFormat="1" applyFont="1" applyFill="1" applyBorder="1" applyAlignment="1" applyProtection="1">
      <alignment vertical="center"/>
      <protection/>
    </xf>
    <xf numFmtId="4" fontId="19" fillId="18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18" borderId="37" xfId="0" applyNumberFormat="1" applyFont="1" applyFill="1" applyBorder="1" applyAlignment="1" applyProtection="1">
      <alignment horizontal="right" vertical="center"/>
      <protection/>
    </xf>
    <xf numFmtId="219" fontId="10" fillId="0" borderId="61" xfId="0" applyNumberFormat="1" applyFont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1" fillId="18" borderId="16" xfId="0" applyNumberFormat="1" applyFont="1" applyFill="1" applyBorder="1" applyAlignment="1" applyProtection="1">
      <alignment horizontal="right" vertical="center"/>
      <protection/>
    </xf>
    <xf numFmtId="219" fontId="6" fillId="18" borderId="16" xfId="0" applyNumberFormat="1" applyFont="1" applyFill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vertical="center"/>
      <protection/>
    </xf>
    <xf numFmtId="219" fontId="11" fillId="18" borderId="62" xfId="0" applyNumberFormat="1" applyFont="1" applyFill="1" applyBorder="1" applyAlignment="1" applyProtection="1">
      <alignment horizontal="right" vertical="center"/>
      <protection/>
    </xf>
    <xf numFmtId="219" fontId="6" fillId="18" borderId="65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6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horizontal="right" vertical="center"/>
      <protection/>
    </xf>
    <xf numFmtId="195" fontId="1" fillId="18" borderId="36" xfId="0" applyNumberFormat="1" applyFont="1" applyFill="1" applyBorder="1" applyAlignment="1" applyProtection="1">
      <alignment vertical="center"/>
      <protection/>
    </xf>
    <xf numFmtId="195" fontId="1" fillId="0" borderId="68" xfId="0" applyNumberFormat="1" applyFont="1" applyFill="1" applyBorder="1" applyAlignment="1" applyProtection="1">
      <alignment vertical="center"/>
      <protection locked="0"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3" fillId="18" borderId="70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18" borderId="46" xfId="0" applyNumberFormat="1" applyFont="1" applyFill="1" applyBorder="1" applyAlignment="1" applyProtection="1">
      <alignment vertical="center"/>
      <protection/>
    </xf>
    <xf numFmtId="0" fontId="3" fillId="18" borderId="71" xfId="0" applyFont="1" applyFill="1" applyBorder="1" applyAlignment="1" applyProtection="1">
      <alignment horizontal="left" vertical="center" wrapText="1"/>
      <protection/>
    </xf>
    <xf numFmtId="0" fontId="5" fillId="18" borderId="59" xfId="0" applyFont="1" applyFill="1" applyBorder="1" applyAlignment="1" applyProtection="1">
      <alignment vertical="center" wrapText="1"/>
      <protection/>
    </xf>
    <xf numFmtId="195" fontId="5" fillId="18" borderId="72" xfId="0" applyNumberFormat="1" applyFont="1" applyFill="1" applyBorder="1" applyAlignment="1" applyProtection="1">
      <alignment vertical="center"/>
      <protection/>
    </xf>
    <xf numFmtId="195" fontId="5" fillId="18" borderId="73" xfId="0" applyNumberFormat="1" applyFont="1" applyFill="1" applyBorder="1" applyAlignment="1" applyProtection="1">
      <alignment vertical="center"/>
      <protection/>
    </xf>
    <xf numFmtId="177" fontId="1" fillId="18" borderId="74" xfId="0" applyNumberFormat="1" applyFont="1" applyFill="1" applyBorder="1" applyAlignment="1" applyProtection="1">
      <alignment horizontal="right" vertical="center"/>
      <protection/>
    </xf>
    <xf numFmtId="0" fontId="3" fillId="18" borderId="49" xfId="0" applyFont="1" applyFill="1" applyBorder="1" applyAlignment="1" applyProtection="1">
      <alignment vertical="center" wrapText="1"/>
      <protection/>
    </xf>
    <xf numFmtId="164" fontId="1" fillId="18" borderId="60" xfId="0" applyNumberFormat="1" applyFont="1" applyFill="1" applyBorder="1" applyAlignment="1" applyProtection="1">
      <alignment horizontal="center" vertical="center"/>
      <protection/>
    </xf>
    <xf numFmtId="0" fontId="22" fillId="18" borderId="59" xfId="0" applyFont="1" applyFill="1" applyBorder="1" applyAlignment="1" applyProtection="1">
      <alignment vertical="center" wrapText="1"/>
      <protection/>
    </xf>
    <xf numFmtId="164" fontId="1" fillId="18" borderId="5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18" borderId="75" xfId="0" applyNumberFormat="1" applyFont="1" applyFill="1" applyBorder="1" applyAlignment="1" applyProtection="1">
      <alignment horizontal="center" vertical="center"/>
      <protection/>
    </xf>
    <xf numFmtId="195" fontId="1" fillId="0" borderId="53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49" xfId="0" applyNumberFormat="1" applyFont="1" applyBorder="1" applyAlignment="1" applyProtection="1">
      <alignment horizontal="center" vertical="center" wrapText="1"/>
      <protection/>
    </xf>
    <xf numFmtId="49" fontId="17" fillId="0" borderId="60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left" vertical="center" wrapText="1"/>
      <protection/>
    </xf>
    <xf numFmtId="164" fontId="1" fillId="0" borderId="51" xfId="0" applyNumberFormat="1" applyFont="1" applyBorder="1" applyAlignment="1" applyProtection="1">
      <alignment horizontal="center" vertical="center"/>
      <protection/>
    </xf>
    <xf numFmtId="164" fontId="1" fillId="0" borderId="53" xfId="0" applyNumberFormat="1" applyFont="1" applyBorder="1" applyAlignment="1" applyProtection="1">
      <alignment horizontal="center" vertical="center"/>
      <protection/>
    </xf>
    <xf numFmtId="0" fontId="3" fillId="18" borderId="49" xfId="0" applyFont="1" applyFill="1" applyBorder="1" applyAlignment="1" applyProtection="1">
      <alignment horizontal="left" vertical="center" wrapText="1"/>
      <protection/>
    </xf>
    <xf numFmtId="195" fontId="5" fillId="18" borderId="72" xfId="0" applyNumberFormat="1" applyFont="1" applyFill="1" applyBorder="1" applyAlignment="1" applyProtection="1">
      <alignment horizontal="right" vertical="center"/>
      <protection/>
    </xf>
    <xf numFmtId="195" fontId="5" fillId="18" borderId="73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4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6" xfId="59" applyBorder="1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5" fillId="0" borderId="79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0" xfId="59" applyFont="1" applyBorder="1">
      <alignment/>
      <protection/>
    </xf>
    <xf numFmtId="0" fontId="23" fillId="0" borderId="71" xfId="59" applyBorder="1">
      <alignment/>
      <protection/>
    </xf>
    <xf numFmtId="0" fontId="23" fillId="0" borderId="81" xfId="59" applyBorder="1">
      <alignment/>
      <protection/>
    </xf>
    <xf numFmtId="0" fontId="23" fillId="0" borderId="82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3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89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0" xfId="59" applyFont="1" applyBorder="1">
      <alignment/>
      <protection/>
    </xf>
    <xf numFmtId="0" fontId="27" fillId="0" borderId="91" xfId="59" applyFont="1" applyBorder="1">
      <alignment/>
      <protection/>
    </xf>
    <xf numFmtId="0" fontId="28" fillId="0" borderId="79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0" xfId="59" applyFont="1" applyBorder="1">
      <alignment/>
      <protection/>
    </xf>
    <xf numFmtId="0" fontId="28" fillId="0" borderId="0" xfId="59" applyFont="1">
      <alignment/>
      <protection/>
    </xf>
    <xf numFmtId="3" fontId="26" fillId="0" borderId="84" xfId="59" applyNumberFormat="1" applyFont="1" applyBorder="1">
      <alignment/>
      <protection/>
    </xf>
    <xf numFmtId="3" fontId="27" fillId="0" borderId="91" xfId="59" applyNumberFormat="1" applyFont="1" applyBorder="1">
      <alignment/>
      <protection/>
    </xf>
    <xf numFmtId="0" fontId="29" fillId="0" borderId="71" xfId="59" applyFont="1" applyBorder="1">
      <alignment/>
      <protection/>
    </xf>
    <xf numFmtId="0" fontId="29" fillId="0" borderId="81" xfId="59" applyFont="1" applyBorder="1">
      <alignment/>
      <protection/>
    </xf>
    <xf numFmtId="0" fontId="29" fillId="0" borderId="82" xfId="59" applyFont="1" applyBorder="1">
      <alignment/>
      <protection/>
    </xf>
    <xf numFmtId="0" fontId="26" fillId="0" borderId="71" xfId="59" applyFont="1" applyBorder="1">
      <alignment/>
      <protection/>
    </xf>
    <xf numFmtId="3" fontId="29" fillId="0" borderId="82" xfId="59" applyNumberFormat="1" applyFont="1" applyBorder="1">
      <alignment/>
      <protection/>
    </xf>
    <xf numFmtId="0" fontId="23" fillId="0" borderId="79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18" borderId="35" xfId="0" applyNumberFormat="1" applyFont="1" applyFill="1" applyBorder="1" applyAlignment="1" applyProtection="1">
      <alignment vertical="center"/>
      <protection/>
    </xf>
    <xf numFmtId="0" fontId="3" fillId="0" borderId="92" xfId="0" applyFont="1" applyBorder="1" applyAlignment="1">
      <alignment vertical="center"/>
    </xf>
    <xf numFmtId="195" fontId="30" fillId="0" borderId="92" xfId="0" applyNumberFormat="1" applyFont="1" applyBorder="1" applyAlignment="1" applyProtection="1">
      <alignment vertical="center"/>
      <protection/>
    </xf>
    <xf numFmtId="195" fontId="30" fillId="0" borderId="92" xfId="0" applyNumberFormat="1" applyFont="1" applyFill="1" applyBorder="1" applyAlignment="1" applyProtection="1">
      <alignment vertical="center"/>
      <protection/>
    </xf>
    <xf numFmtId="0" fontId="1" fillId="0" borderId="93" xfId="0" applyFont="1" applyBorder="1" applyAlignment="1" quotePrefix="1">
      <alignment horizontal="left" vertical="center" indent="2"/>
    </xf>
    <xf numFmtId="195" fontId="1" fillId="0" borderId="93" xfId="0" applyNumberFormat="1" applyFont="1" applyBorder="1" applyAlignment="1" applyProtection="1">
      <alignment vertical="center"/>
      <protection locked="0"/>
    </xf>
    <xf numFmtId="195" fontId="1" fillId="18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18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18" borderId="95" xfId="0" applyNumberFormat="1" applyFont="1" applyFill="1" applyBorder="1" applyAlignment="1" applyProtection="1">
      <alignment vertical="center"/>
      <protection/>
    </xf>
    <xf numFmtId="0" fontId="3" fillId="0" borderId="96" xfId="0" applyFont="1" applyBorder="1" applyAlignment="1">
      <alignment vertical="center"/>
    </xf>
    <xf numFmtId="195" fontId="3" fillId="18" borderId="96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5" xfId="0" applyNumberFormat="1" applyFont="1" applyBorder="1" applyAlignment="1" applyProtection="1">
      <alignment vertical="center"/>
      <protection locked="0"/>
    </xf>
    <xf numFmtId="0" fontId="1" fillId="0" borderId="59" xfId="0" applyFont="1" applyBorder="1" applyAlignment="1">
      <alignment vertical="center"/>
    </xf>
    <xf numFmtId="0" fontId="1" fillId="0" borderId="97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18" borderId="49" xfId="0" applyFont="1" applyFill="1" applyBorder="1" applyAlignment="1">
      <alignment vertical="center"/>
    </xf>
    <xf numFmtId="0" fontId="1" fillId="18" borderId="60" xfId="0" applyFont="1" applyFill="1" applyBorder="1" applyAlignment="1" quotePrefix="1">
      <alignment horizontal="center" vertical="center"/>
    </xf>
    <xf numFmtId="165" fontId="3" fillId="18" borderId="60" xfId="0" applyNumberFormat="1" applyFont="1" applyFill="1" applyBorder="1" applyAlignment="1" applyProtection="1">
      <alignment vertical="center"/>
      <protection/>
    </xf>
    <xf numFmtId="165" fontId="3" fillId="18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7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18" borderId="54" xfId="0" applyFont="1" applyFill="1" applyBorder="1" applyAlignment="1">
      <alignment horizontal="left" vertical="center" indent="1"/>
    </xf>
    <xf numFmtId="169" fontId="3" fillId="18" borderId="54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0" xfId="56" applyNumberFormat="1" applyFont="1" applyFill="1" applyBorder="1" applyAlignment="1" applyProtection="1">
      <alignment horizontal="center" vertical="center"/>
      <protection/>
    </xf>
    <xf numFmtId="0" fontId="3" fillId="0" borderId="73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0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2" xfId="56" applyNumberFormat="1" applyFont="1" applyFill="1" applyBorder="1" applyAlignment="1" applyProtection="1">
      <alignment horizontal="center" vertical="center" wrapText="1"/>
      <protection/>
    </xf>
    <xf numFmtId="49" fontId="3" fillId="0" borderId="60" xfId="56" applyNumberFormat="1" applyFont="1" applyFill="1" applyBorder="1" applyAlignment="1" applyProtection="1">
      <alignment horizontal="center" vertical="center"/>
      <protection/>
    </xf>
    <xf numFmtId="3" fontId="3" fillId="0" borderId="48" xfId="56" applyNumberFormat="1" applyFont="1" applyFill="1" applyBorder="1" applyAlignment="1" applyProtection="1">
      <alignment horizontal="center" vertical="center"/>
      <protection/>
    </xf>
    <xf numFmtId="3" fontId="3" fillId="0" borderId="58" xfId="56" applyNumberFormat="1" applyFont="1" applyFill="1" applyBorder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49" xfId="56" applyFont="1" applyFill="1" applyBorder="1" applyAlignment="1" applyProtection="1">
      <alignment horizontal="left" vertical="center" wrapText="1"/>
      <protection/>
    </xf>
    <xf numFmtId="0" fontId="3" fillId="0" borderId="60" xfId="56" applyFont="1" applyFill="1" applyBorder="1" applyAlignment="1" applyProtection="1">
      <alignment horizontal="center" vertical="center"/>
      <protection/>
    </xf>
    <xf numFmtId="3" fontId="3" fillId="0" borderId="75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5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0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3" xfId="56" applyNumberFormat="1" applyFont="1" applyFill="1" applyBorder="1" applyAlignment="1" applyProtection="1">
      <alignment horizontal="right" vertical="center"/>
      <protection/>
    </xf>
    <xf numFmtId="177" fontId="3" fillId="0" borderId="47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3" xfId="56" applyNumberFormat="1" applyFont="1" applyFill="1" applyBorder="1" applyAlignment="1" applyProtection="1">
      <alignment horizontal="right" vertical="center"/>
      <protection locked="0"/>
    </xf>
    <xf numFmtId="177" fontId="1" fillId="0" borderId="55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59" xfId="56" applyFont="1" applyFill="1" applyBorder="1" applyAlignment="1" applyProtection="1">
      <alignment horizontal="left" vertical="center" wrapText="1"/>
      <protection/>
    </xf>
    <xf numFmtId="3" fontId="1" fillId="0" borderId="51" xfId="56" applyNumberFormat="1" applyFont="1" applyFill="1" applyBorder="1" applyAlignment="1" applyProtection="1">
      <alignment horizontal="right" vertical="center"/>
      <protection locked="0"/>
    </xf>
    <xf numFmtId="177" fontId="1" fillId="0" borderId="55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5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0" xfId="56" applyFont="1" applyFill="1" applyBorder="1" applyAlignment="1" applyProtection="1">
      <alignment horizontal="center" vertical="center"/>
      <protection/>
    </xf>
    <xf numFmtId="3" fontId="3" fillId="0" borderId="75" xfId="56" applyNumberFormat="1" applyFont="1" applyFill="1" applyBorder="1" applyAlignment="1" applyProtection="1">
      <alignment horizontal="right" vertical="center"/>
      <protection locked="0"/>
    </xf>
    <xf numFmtId="3" fontId="3" fillId="0" borderId="75" xfId="56" applyNumberFormat="1" applyFont="1" applyFill="1" applyBorder="1" applyAlignment="1" applyProtection="1">
      <alignment horizontal="right" vertical="center"/>
      <protection/>
    </xf>
    <xf numFmtId="0" fontId="3" fillId="0" borderId="98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99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59" xfId="56" applyFont="1" applyFill="1" applyBorder="1" applyAlignment="1" applyProtection="1">
      <alignment horizontal="left" vertical="center"/>
      <protection locked="0"/>
    </xf>
    <xf numFmtId="0" fontId="3" fillId="0" borderId="49" xfId="56" applyFont="1" applyFill="1" applyBorder="1" applyAlignment="1" applyProtection="1">
      <alignment horizontal="left" vertical="center" wrapText="1"/>
      <protection/>
    </xf>
    <xf numFmtId="0" fontId="3" fillId="0" borderId="69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0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1" xfId="56" applyNumberFormat="1" applyFont="1" applyFill="1" applyBorder="1" applyAlignment="1" applyProtection="1">
      <alignment horizontal="centerContinuous" vertical="center"/>
      <protection/>
    </xf>
    <xf numFmtId="0" fontId="2" fillId="0" borderId="100" xfId="56" applyFont="1" applyFill="1" applyBorder="1" applyAlignment="1" applyProtection="1">
      <alignment horizontal="center" vertical="center"/>
      <protection/>
    </xf>
    <xf numFmtId="49" fontId="3" fillId="0" borderId="49" xfId="56" applyNumberFormat="1" applyFont="1" applyFill="1" applyBorder="1" applyAlignment="1" applyProtection="1">
      <alignment horizontal="center" vertical="center" wrapText="1"/>
      <protection/>
    </xf>
    <xf numFmtId="49" fontId="3" fillId="0" borderId="60" xfId="56" applyNumberFormat="1" applyFont="1" applyFill="1" applyBorder="1" applyAlignment="1" applyProtection="1">
      <alignment horizontal="center" vertical="center"/>
      <protection/>
    </xf>
    <xf numFmtId="3" fontId="3" fillId="0" borderId="60" xfId="56" applyNumberFormat="1" applyFont="1" applyFill="1" applyBorder="1" applyAlignment="1" applyProtection="1">
      <alignment horizontal="center" vertical="center"/>
      <protection/>
    </xf>
    <xf numFmtId="3" fontId="3" fillId="0" borderId="75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3" xfId="56" applyNumberFormat="1" applyFont="1" applyFill="1" applyBorder="1" applyAlignment="1" applyProtection="1">
      <alignment vertical="center"/>
      <protection locked="0"/>
    </xf>
    <xf numFmtId="177" fontId="1" fillId="0" borderId="73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5" xfId="56" applyNumberFormat="1" applyFont="1" applyFill="1" applyBorder="1" applyAlignment="1" applyProtection="1">
      <alignment horizontal="right" vertical="center"/>
      <protection/>
    </xf>
    <xf numFmtId="0" fontId="1" fillId="0" borderId="59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1" xfId="56" applyNumberFormat="1" applyFont="1" applyFill="1" applyBorder="1" applyAlignment="1" applyProtection="1">
      <alignment vertical="center"/>
      <protection locked="0"/>
    </xf>
    <xf numFmtId="177" fontId="1" fillId="0" borderId="70" xfId="56" applyNumberFormat="1" applyFont="1" applyFill="1" applyBorder="1" applyAlignment="1" applyProtection="1">
      <alignment horizontal="center" vertical="center"/>
      <protection/>
    </xf>
    <xf numFmtId="164" fontId="3" fillId="0" borderId="60" xfId="56" applyNumberFormat="1" applyFont="1" applyFill="1" applyBorder="1" applyAlignment="1" applyProtection="1">
      <alignment horizontal="center" vertical="center"/>
      <protection/>
    </xf>
    <xf numFmtId="3" fontId="3" fillId="0" borderId="75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0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7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49" xfId="56" applyFont="1" applyFill="1" applyBorder="1" applyAlignment="1" applyProtection="1">
      <alignment vertical="center" wrapText="1"/>
      <protection/>
    </xf>
    <xf numFmtId="177" fontId="1" fillId="0" borderId="55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59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5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49" xfId="58" applyFont="1" applyBorder="1" applyAlignment="1">
      <alignment horizontal="center" vertical="center"/>
      <protection/>
    </xf>
    <xf numFmtId="0" fontId="17" fillId="0" borderId="60" xfId="57" applyFont="1" applyFill="1" applyBorder="1" applyAlignment="1" applyProtection="1">
      <alignment horizontal="center" vertical="center" textRotation="90"/>
      <protection/>
    </xf>
    <xf numFmtId="3" fontId="35" fillId="0" borderId="60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7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5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59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18" borderId="101" xfId="58" applyNumberFormat="1" applyFont="1" applyFill="1" applyBorder="1">
      <alignment/>
      <protection/>
    </xf>
    <xf numFmtId="3" fontId="36" fillId="18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59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18" borderId="101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5" xfId="0" applyNumberFormat="1" applyFont="1" applyBorder="1" applyAlignment="1" applyProtection="1">
      <alignment vertical="center" wrapText="1"/>
      <protection locked="0"/>
    </xf>
    <xf numFmtId="0" fontId="3" fillId="18" borderId="49" xfId="0" applyFont="1" applyFill="1" applyBorder="1" applyAlignment="1" applyProtection="1">
      <alignment horizontal="center" vertical="center" wrapText="1"/>
      <protection/>
    </xf>
    <xf numFmtId="0" fontId="3" fillId="18" borderId="60" xfId="0" applyFont="1" applyFill="1" applyBorder="1" applyAlignment="1" applyProtection="1">
      <alignment horizontal="left" vertical="center" wrapText="1"/>
      <protection/>
    </xf>
    <xf numFmtId="165" fontId="3" fillId="18" borderId="60" xfId="0" applyNumberFormat="1" applyFont="1" applyFill="1" applyBorder="1" applyAlignment="1" applyProtection="1">
      <alignment vertical="center" wrapText="1"/>
      <protection/>
    </xf>
    <xf numFmtId="165" fontId="3" fillId="18" borderId="30" xfId="0" applyNumberFormat="1" applyFont="1" applyFill="1" applyBorder="1" applyAlignment="1" applyProtection="1">
      <alignment vertical="center" wrapText="1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18" borderId="35" xfId="0" applyNumberFormat="1" applyFont="1" applyFill="1" applyBorder="1" applyAlignment="1" applyProtection="1">
      <alignment horizontal="right" vertical="center"/>
      <protection/>
    </xf>
    <xf numFmtId="181" fontId="1" fillId="18" borderId="39" xfId="0" applyNumberFormat="1" applyFont="1" applyFill="1" applyBorder="1" applyAlignment="1" applyProtection="1">
      <alignment horizontal="right" vertical="center"/>
      <protection/>
    </xf>
    <xf numFmtId="181" fontId="1" fillId="18" borderId="36" xfId="0" applyNumberFormat="1" applyFont="1" applyFill="1" applyBorder="1" applyAlignment="1" applyProtection="1">
      <alignment horizontal="right" vertical="center"/>
      <protection/>
    </xf>
    <xf numFmtId="181" fontId="3" fillId="18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3" xfId="0" applyNumberFormat="1" applyFont="1" applyBorder="1" applyAlignment="1" applyProtection="1">
      <alignment vertical="center" wrapText="1"/>
      <protection locked="0"/>
    </xf>
    <xf numFmtId="3" fontId="0" fillId="0" borderId="47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5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18" borderId="49" xfId="0" applyFont="1" applyFill="1" applyBorder="1" applyAlignment="1">
      <alignment horizontal="left" vertical="center" wrapText="1" indent="1"/>
    </xf>
    <xf numFmtId="165" fontId="3" fillId="18" borderId="75" xfId="0" applyNumberFormat="1" applyFont="1" applyFill="1" applyBorder="1" applyAlignment="1">
      <alignment vertical="center" wrapText="1"/>
    </xf>
    <xf numFmtId="165" fontId="3" fillId="18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0" fillId="0" borderId="11" xfId="0" applyBorder="1" applyAlignment="1" applyProtection="1">
      <alignment horizontal="left" vertical="center" wrapText="1" indent="1"/>
      <protection locked="0"/>
    </xf>
    <xf numFmtId="0" fontId="12" fillId="0" borderId="7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98" xfId="0" applyFont="1" applyBorder="1" applyAlignment="1" applyProtection="1">
      <alignment horizontal="center" vertical="center" wrapText="1"/>
      <protection/>
    </xf>
    <xf numFmtId="0" fontId="17" fillId="0" borderId="48" xfId="0" applyFont="1" applyBorder="1" applyAlignment="1" applyProtection="1">
      <alignment horizontal="center" vertical="center" textRotation="90"/>
      <protection/>
    </xf>
    <xf numFmtId="0" fontId="17" fillId="0" borderId="97" xfId="0" applyFont="1" applyBorder="1" applyAlignment="1" applyProtection="1">
      <alignment horizontal="center" vertical="center" textRotation="90"/>
      <protection/>
    </xf>
    <xf numFmtId="0" fontId="9" fillId="0" borderId="81" xfId="0" applyFont="1" applyBorder="1" applyAlignment="1" applyProtection="1">
      <alignment horizontal="right" vertical="center"/>
      <protection locked="0"/>
    </xf>
    <xf numFmtId="0" fontId="25" fillId="0" borderId="79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0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2" xfId="56" applyNumberFormat="1" applyFont="1" applyFill="1" applyBorder="1" applyAlignment="1" applyProtection="1">
      <alignment horizontal="center" vertical="center"/>
      <protection/>
    </xf>
    <xf numFmtId="3" fontId="3" fillId="0" borderId="102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59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18" borderId="40" xfId="58" applyFont="1" applyFill="1" applyBorder="1" applyAlignment="1">
      <alignment horizontal="left"/>
      <protection/>
    </xf>
    <xf numFmtId="0" fontId="36" fillId="18" borderId="46" xfId="58" applyFont="1" applyFill="1" applyBorder="1" applyAlignment="1">
      <alignment horizontal="left"/>
      <protection/>
    </xf>
    <xf numFmtId="0" fontId="36" fillId="18" borderId="40" xfId="58" applyFont="1" applyFill="1" applyBorder="1" applyAlignment="1">
      <alignment horizontal="left" indent="1"/>
      <protection/>
    </xf>
    <xf numFmtId="0" fontId="36" fillId="18" borderId="46" xfId="58" applyFont="1" applyFill="1" applyBorder="1" applyAlignment="1">
      <alignment horizontal="left" indent="1"/>
      <protection/>
    </xf>
    <xf numFmtId="165" fontId="9" fillId="0" borderId="81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28" t="s">
        <v>75</v>
      </c>
      <c r="B1" s="525" t="s">
        <v>74</v>
      </c>
      <c r="C1" s="526"/>
      <c r="D1" s="527"/>
    </row>
    <row r="2" spans="1:4" ht="13.5" thickBot="1">
      <c r="A2" s="529"/>
      <c r="B2" s="73" t="s">
        <v>76</v>
      </c>
      <c r="C2" s="68" t="s">
        <v>85</v>
      </c>
      <c r="D2" s="69" t="s">
        <v>77</v>
      </c>
    </row>
    <row r="3" spans="1:4" ht="12.75">
      <c r="A3" s="70" t="s">
        <v>78</v>
      </c>
      <c r="B3" s="185">
        <v>59.8</v>
      </c>
      <c r="C3" s="177">
        <v>55.2</v>
      </c>
      <c r="D3" s="178">
        <v>60.1</v>
      </c>
    </row>
    <row r="4" spans="1:4" ht="12.75">
      <c r="A4" s="71" t="s">
        <v>79</v>
      </c>
      <c r="B4" s="186">
        <v>2.3</v>
      </c>
      <c r="C4" s="179">
        <v>2.3</v>
      </c>
      <c r="D4" s="180">
        <v>2.1</v>
      </c>
    </row>
    <row r="5" spans="1:4" ht="12.75">
      <c r="A5" s="71" t="s">
        <v>80</v>
      </c>
      <c r="B5" s="186">
        <v>11.9</v>
      </c>
      <c r="C5" s="179">
        <v>14.5</v>
      </c>
      <c r="D5" s="180">
        <v>16.1</v>
      </c>
    </row>
    <row r="6" spans="1:4" ht="12.75">
      <c r="A6" s="71" t="s">
        <v>81</v>
      </c>
      <c r="B6" s="186">
        <v>15.7</v>
      </c>
      <c r="C6" s="179">
        <v>17.2</v>
      </c>
      <c r="D6" s="180">
        <v>18.9</v>
      </c>
    </row>
    <row r="7" spans="1:4" ht="12.75">
      <c r="A7" s="71" t="s">
        <v>82</v>
      </c>
      <c r="B7" s="186">
        <v>10.3</v>
      </c>
      <c r="C7" s="179">
        <v>9.7</v>
      </c>
      <c r="D7" s="180">
        <v>1.6</v>
      </c>
    </row>
    <row r="8" spans="1:4" ht="13.5" thickBot="1">
      <c r="A8" s="72" t="s">
        <v>83</v>
      </c>
      <c r="B8" s="187"/>
      <c r="C8" s="181">
        <v>1.1</v>
      </c>
      <c r="D8" s="182">
        <v>1.2</v>
      </c>
    </row>
    <row r="9" spans="1:4" ht="13.5" thickBot="1">
      <c r="A9" s="74" t="s">
        <v>84</v>
      </c>
      <c r="B9" s="188">
        <f>SUM(B3:B8)</f>
        <v>100</v>
      </c>
      <c r="C9" s="189">
        <f>SUM(C3:C8)</f>
        <v>100</v>
      </c>
      <c r="D9" s="190">
        <f>SUM(D3:D8)</f>
        <v>100.00000000000001</v>
      </c>
    </row>
    <row r="16" spans="1:4" ht="15.75">
      <c r="A16" s="530" t="s">
        <v>376</v>
      </c>
      <c r="B16" s="530"/>
      <c r="C16" s="530"/>
      <c r="D16" s="530"/>
    </row>
    <row r="17" spans="1:4" ht="15.75">
      <c r="A17" s="530" t="s">
        <v>377</v>
      </c>
      <c r="B17" s="531"/>
      <c r="C17" s="531"/>
      <c r="D17" s="531"/>
    </row>
    <row r="19" ht="13.5" thickBot="1"/>
    <row r="20" spans="1:4" ht="12.75">
      <c r="A20" s="528" t="s">
        <v>86</v>
      </c>
      <c r="B20" s="525" t="s">
        <v>74</v>
      </c>
      <c r="C20" s="526"/>
      <c r="D20" s="527"/>
    </row>
    <row r="21" spans="1:4" ht="13.5" thickBot="1">
      <c r="A21" s="529"/>
      <c r="B21" s="73" t="s">
        <v>76</v>
      </c>
      <c r="C21" s="68" t="s">
        <v>85</v>
      </c>
      <c r="D21" s="69" t="s">
        <v>77</v>
      </c>
    </row>
    <row r="22" spans="1:4" ht="12.75">
      <c r="A22" s="70" t="s">
        <v>87</v>
      </c>
      <c r="B22" s="175">
        <v>62.6</v>
      </c>
      <c r="C22" s="177">
        <v>64.7</v>
      </c>
      <c r="D22" s="178">
        <v>64</v>
      </c>
    </row>
    <row r="23" spans="1:4" ht="12.75">
      <c r="A23" s="71" t="s">
        <v>88</v>
      </c>
      <c r="B23" s="173">
        <v>6.9</v>
      </c>
      <c r="C23" s="179">
        <v>8.8</v>
      </c>
      <c r="D23" s="180">
        <v>7.1</v>
      </c>
    </row>
    <row r="24" spans="1:4" ht="12.75">
      <c r="A24" s="71" t="s">
        <v>89</v>
      </c>
      <c r="B24" s="173">
        <v>6.4</v>
      </c>
      <c r="C24" s="179">
        <v>3.4</v>
      </c>
      <c r="D24" s="180"/>
    </row>
    <row r="25" spans="1:4" ht="12.75">
      <c r="A25" s="71" t="s">
        <v>90</v>
      </c>
      <c r="B25" s="173">
        <v>0.9</v>
      </c>
      <c r="C25" s="179">
        <v>1</v>
      </c>
      <c r="D25" s="180">
        <v>1.1</v>
      </c>
    </row>
    <row r="26" spans="1:4" ht="12.75">
      <c r="A26" s="71" t="s">
        <v>514</v>
      </c>
      <c r="B26" s="173">
        <v>2.2</v>
      </c>
      <c r="C26" s="179">
        <v>2.1</v>
      </c>
      <c r="D26" s="180">
        <v>5.5</v>
      </c>
    </row>
    <row r="27" spans="1:4" ht="12.75">
      <c r="A27" s="72" t="s">
        <v>513</v>
      </c>
      <c r="B27" s="176">
        <v>2</v>
      </c>
      <c r="C27" s="181">
        <v>1.9</v>
      </c>
      <c r="D27" s="182">
        <v>1.7</v>
      </c>
    </row>
    <row r="28" spans="1:4" ht="13.5" thickBot="1">
      <c r="A28" s="72" t="s">
        <v>91</v>
      </c>
      <c r="B28" s="176">
        <v>19</v>
      </c>
      <c r="C28" s="181">
        <v>18.1</v>
      </c>
      <c r="D28" s="182">
        <v>20.6</v>
      </c>
    </row>
    <row r="29" spans="1:4" ht="13.5" thickBot="1">
      <c r="A29" s="74" t="s">
        <v>84</v>
      </c>
      <c r="B29" s="174">
        <f>SUM(B22:B28)</f>
        <v>100.00000000000001</v>
      </c>
      <c r="C29" s="183">
        <f>SUM(C22:C28)</f>
        <v>100</v>
      </c>
      <c r="D29" s="184">
        <f>SUM(D22:D28)</f>
        <v>100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9:D29">
    <cfRule type="cellIs" priority="1" dxfId="0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09" t="s">
        <v>364</v>
      </c>
    </row>
    <row r="2" ht="14.25">
      <c r="A2" s="111"/>
    </row>
    <row r="3" ht="13.5" thickBot="1">
      <c r="E3" s="112" t="s">
        <v>140</v>
      </c>
    </row>
    <row r="4" spans="1:5" s="67" customFormat="1" ht="43.5" customHeight="1" thickBot="1">
      <c r="A4" s="113" t="s">
        <v>92</v>
      </c>
      <c r="B4" s="123" t="s">
        <v>304</v>
      </c>
      <c r="C4" s="123" t="s">
        <v>111</v>
      </c>
      <c r="D4" s="123" t="s">
        <v>112</v>
      </c>
      <c r="E4" s="113" t="s">
        <v>305</v>
      </c>
    </row>
    <row r="5" spans="1:5" s="110" customFormat="1" ht="12.75">
      <c r="A5" s="278" t="s">
        <v>306</v>
      </c>
      <c r="B5" s="279">
        <v>3463</v>
      </c>
      <c r="C5" s="279"/>
      <c r="D5" s="279"/>
      <c r="E5" s="280">
        <f>SUM(B5:D5)</f>
        <v>3463</v>
      </c>
    </row>
    <row r="6" spans="1:5" s="110" customFormat="1" ht="12.75">
      <c r="A6" s="281" t="s">
        <v>307</v>
      </c>
      <c r="B6" s="282">
        <f>SUM(B7:B10)</f>
        <v>951</v>
      </c>
      <c r="C6" s="282">
        <f>SUM(C7:C10)</f>
        <v>0</v>
      </c>
      <c r="D6" s="282">
        <f>SUM(D7:D10)</f>
        <v>0</v>
      </c>
      <c r="E6" s="283">
        <f>SUM(E7:E10)</f>
        <v>951</v>
      </c>
    </row>
    <row r="7" spans="1:5" ht="12.75">
      <c r="A7" s="284" t="s">
        <v>308</v>
      </c>
      <c r="B7" s="285">
        <v>951</v>
      </c>
      <c r="C7" s="285"/>
      <c r="D7" s="285"/>
      <c r="E7" s="286">
        <f>SUM(B7:D7)</f>
        <v>951</v>
      </c>
    </row>
    <row r="8" spans="1:5" ht="12.75">
      <c r="A8" s="287" t="s">
        <v>309</v>
      </c>
      <c r="B8" s="288"/>
      <c r="C8" s="288"/>
      <c r="D8" s="288"/>
      <c r="E8" s="289">
        <f>SUM(B8:D8)</f>
        <v>0</v>
      </c>
    </row>
    <row r="9" spans="1:5" ht="12.75">
      <c r="A9" s="287" t="s">
        <v>310</v>
      </c>
      <c r="B9" s="288"/>
      <c r="C9" s="288"/>
      <c r="D9" s="288"/>
      <c r="E9" s="289">
        <f>SUM(B9:D9)</f>
        <v>0</v>
      </c>
    </row>
    <row r="10" spans="1:5" ht="12.75">
      <c r="A10" s="290" t="s">
        <v>311</v>
      </c>
      <c r="B10" s="291"/>
      <c r="C10" s="291"/>
      <c r="D10" s="291"/>
      <c r="E10" s="292">
        <f>SUM(B10:D10)</f>
        <v>0</v>
      </c>
    </row>
    <row r="11" spans="1:5" s="110" customFormat="1" ht="12.75">
      <c r="A11" s="281" t="s">
        <v>312</v>
      </c>
      <c r="B11" s="282">
        <f>SUM(B12:B15)</f>
        <v>0</v>
      </c>
      <c r="C11" s="282">
        <f>SUM(C12:C15)</f>
        <v>0</v>
      </c>
      <c r="D11" s="282">
        <f>SUM(D12:D15)</f>
        <v>0</v>
      </c>
      <c r="E11" s="283">
        <f>SUM(E12:E15)</f>
        <v>0</v>
      </c>
    </row>
    <row r="12" spans="1:5" ht="12.75">
      <c r="A12" s="284" t="s">
        <v>313</v>
      </c>
      <c r="B12" s="285"/>
      <c r="C12" s="285"/>
      <c r="D12" s="285"/>
      <c r="E12" s="286">
        <f>SUM(B12:D12)</f>
        <v>0</v>
      </c>
    </row>
    <row r="13" spans="1:5" ht="12.75">
      <c r="A13" s="287" t="s">
        <v>314</v>
      </c>
      <c r="B13" s="288"/>
      <c r="C13" s="288"/>
      <c r="D13" s="288"/>
      <c r="E13" s="289">
        <f>SUM(B13:D13)</f>
        <v>0</v>
      </c>
    </row>
    <row r="14" spans="1:5" ht="12.75">
      <c r="A14" s="287" t="s">
        <v>315</v>
      </c>
      <c r="B14" s="288"/>
      <c r="C14" s="288"/>
      <c r="D14" s="288"/>
      <c r="E14" s="289">
        <f>SUM(B14:D14)</f>
        <v>0</v>
      </c>
    </row>
    <row r="15" spans="1:5" ht="12.75">
      <c r="A15" s="290" t="s">
        <v>316</v>
      </c>
      <c r="B15" s="291"/>
      <c r="C15" s="291"/>
      <c r="D15" s="291"/>
      <c r="E15" s="292">
        <f>SUM(B15:D15)</f>
        <v>0</v>
      </c>
    </row>
    <row r="16" spans="1:5" s="110" customFormat="1" ht="13.5" thickBot="1">
      <c r="A16" s="293" t="s">
        <v>317</v>
      </c>
      <c r="B16" s="294">
        <f>B5+B6-B11</f>
        <v>4414</v>
      </c>
      <c r="C16" s="294">
        <f>C5+C6-C11</f>
        <v>0</v>
      </c>
      <c r="D16" s="294">
        <f>D5+D6-D11</f>
        <v>0</v>
      </c>
      <c r="E16" s="294">
        <f>SUM(B16:D16)</f>
        <v>4414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09" t="s">
        <v>269</v>
      </c>
    </row>
    <row r="2" ht="14.25">
      <c r="A2" s="111"/>
    </row>
    <row r="3" ht="13.5" thickBot="1">
      <c r="D3" s="112" t="s">
        <v>140</v>
      </c>
    </row>
    <row r="4" spans="1:4" s="67" customFormat="1" ht="43.5" customHeight="1" thickBot="1">
      <c r="A4" s="113" t="s">
        <v>92</v>
      </c>
      <c r="B4" s="123" t="s">
        <v>106</v>
      </c>
      <c r="C4" s="123" t="s">
        <v>107</v>
      </c>
      <c r="D4" s="123" t="s">
        <v>108</v>
      </c>
    </row>
    <row r="5" spans="1:4" ht="15" customHeight="1">
      <c r="A5" s="114" t="s">
        <v>121</v>
      </c>
      <c r="B5" s="115"/>
      <c r="C5" s="115"/>
      <c r="D5" s="116">
        <f>B5-C5</f>
        <v>0</v>
      </c>
    </row>
    <row r="6" spans="1:4" ht="15" customHeight="1">
      <c r="A6" s="117" t="s">
        <v>122</v>
      </c>
      <c r="B6" s="118"/>
      <c r="C6" s="118"/>
      <c r="D6" s="119">
        <f aca="true" t="shared" si="0" ref="D6:D15">B6-C6</f>
        <v>0</v>
      </c>
    </row>
    <row r="7" spans="1:4" ht="15" customHeight="1">
      <c r="A7" s="117" t="s">
        <v>101</v>
      </c>
      <c r="B7" s="118">
        <v>108</v>
      </c>
      <c r="C7" s="118">
        <v>108</v>
      </c>
      <c r="D7" s="119">
        <f t="shared" si="0"/>
        <v>0</v>
      </c>
    </row>
    <row r="8" spans="1:4" ht="15" customHeight="1">
      <c r="A8" s="117" t="s">
        <v>102</v>
      </c>
      <c r="B8" s="118">
        <v>4109</v>
      </c>
      <c r="C8" s="118">
        <v>3432</v>
      </c>
      <c r="D8" s="119">
        <f>B8-C8</f>
        <v>677</v>
      </c>
    </row>
    <row r="9" spans="1:4" ht="15" customHeight="1">
      <c r="A9" s="117" t="s">
        <v>123</v>
      </c>
      <c r="B9" s="118"/>
      <c r="C9" s="118"/>
      <c r="D9" s="119">
        <f t="shared" si="0"/>
        <v>0</v>
      </c>
    </row>
    <row r="10" spans="1:4" ht="15" customHeight="1">
      <c r="A10" s="117" t="s">
        <v>103</v>
      </c>
      <c r="B10" s="118"/>
      <c r="C10" s="118"/>
      <c r="D10" s="119">
        <f t="shared" si="0"/>
        <v>0</v>
      </c>
    </row>
    <row r="11" spans="1:4" ht="15" customHeight="1">
      <c r="A11" s="117" t="s">
        <v>110</v>
      </c>
      <c r="B11" s="118">
        <v>749689</v>
      </c>
      <c r="C11" s="118">
        <v>117104</v>
      </c>
      <c r="D11" s="119">
        <f>B11-C11</f>
        <v>632585</v>
      </c>
    </row>
    <row r="12" spans="1:4" ht="15" customHeight="1">
      <c r="A12" s="117" t="s">
        <v>111</v>
      </c>
      <c r="B12" s="118">
        <v>11004</v>
      </c>
      <c r="C12" s="118">
        <v>9009</v>
      </c>
      <c r="D12" s="119">
        <f t="shared" si="0"/>
        <v>1995</v>
      </c>
    </row>
    <row r="13" spans="1:4" ht="15" customHeight="1">
      <c r="A13" s="117" t="s">
        <v>112</v>
      </c>
      <c r="B13" s="118">
        <v>930</v>
      </c>
      <c r="C13" s="118">
        <v>405</v>
      </c>
      <c r="D13" s="119">
        <f t="shared" si="0"/>
        <v>525</v>
      </c>
    </row>
    <row r="14" spans="1:4" ht="15" customHeight="1">
      <c r="A14" s="117" t="s">
        <v>113</v>
      </c>
      <c r="B14" s="118"/>
      <c r="C14" s="118"/>
      <c r="D14" s="119">
        <f t="shared" si="0"/>
        <v>0</v>
      </c>
    </row>
    <row r="15" spans="1:4" ht="15" customHeight="1" thickBot="1">
      <c r="A15" s="124" t="s">
        <v>117</v>
      </c>
      <c r="B15" s="125">
        <v>101273</v>
      </c>
      <c r="C15" s="125">
        <v>36485</v>
      </c>
      <c r="D15" s="209">
        <f t="shared" si="0"/>
        <v>64788</v>
      </c>
    </row>
    <row r="16" spans="1:4" ht="15" customHeight="1" thickBot="1">
      <c r="A16" s="168" t="s">
        <v>84</v>
      </c>
      <c r="B16" s="131">
        <f>SUM(B5:B15)</f>
        <v>867113</v>
      </c>
      <c r="C16" s="131">
        <f>SUM(C5:C15)</f>
        <v>166543</v>
      </c>
      <c r="D16" s="131">
        <f>SUM(D5:D15)</f>
        <v>700570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2011. december 31-én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09" t="s">
        <v>120</v>
      </c>
    </row>
    <row r="2" ht="14.25">
      <c r="A2" s="111"/>
    </row>
    <row r="3" ht="13.5" thickBot="1">
      <c r="E3" s="112" t="s">
        <v>140</v>
      </c>
    </row>
    <row r="4" spans="1:5" s="67" customFormat="1" ht="18.75" customHeight="1" thickBot="1">
      <c r="A4" s="113" t="s">
        <v>92</v>
      </c>
      <c r="B4" s="113" t="s">
        <v>93</v>
      </c>
      <c r="C4" s="113" t="s">
        <v>94</v>
      </c>
      <c r="D4" s="113" t="s">
        <v>95</v>
      </c>
      <c r="E4" s="113" t="s">
        <v>96</v>
      </c>
    </row>
    <row r="5" spans="1:5" ht="12.75">
      <c r="A5" s="114" t="s">
        <v>124</v>
      </c>
      <c r="B5" s="115">
        <v>2000</v>
      </c>
      <c r="C5" s="115">
        <v>500</v>
      </c>
      <c r="D5" s="115"/>
      <c r="E5" s="116">
        <f>B5+C5-D5</f>
        <v>2500</v>
      </c>
    </row>
    <row r="6" spans="1:5" ht="12.75">
      <c r="A6" s="117" t="s">
        <v>125</v>
      </c>
      <c r="B6" s="118">
        <v>50</v>
      </c>
      <c r="C6" s="118"/>
      <c r="D6" s="118"/>
      <c r="E6" s="119">
        <f>B6+C6-D6</f>
        <v>50</v>
      </c>
    </row>
    <row r="7" spans="1:5" ht="12.75">
      <c r="A7" s="117" t="s">
        <v>126</v>
      </c>
      <c r="B7" s="118"/>
      <c r="C7" s="118"/>
      <c r="D7" s="118"/>
      <c r="E7" s="119">
        <f>B7+C7-D7</f>
        <v>0</v>
      </c>
    </row>
    <row r="8" spans="1:5" ht="12.75">
      <c r="A8" s="117" t="s">
        <v>127</v>
      </c>
      <c r="B8" s="118"/>
      <c r="C8" s="118"/>
      <c r="D8" s="118"/>
      <c r="E8" s="119">
        <f>B8+C8-D8</f>
        <v>0</v>
      </c>
    </row>
    <row r="9" spans="1:5" ht="13.5" thickBot="1">
      <c r="A9" s="169" t="s">
        <v>84</v>
      </c>
      <c r="B9" s="172">
        <f>SUM(B5:B8)</f>
        <v>2050</v>
      </c>
      <c r="C9" s="172">
        <f>SUM(C5:C8)</f>
        <v>500</v>
      </c>
      <c r="D9" s="172">
        <f>SUM(D5:D8)</f>
        <v>0</v>
      </c>
      <c r="E9" s="172">
        <f>B9+C9-D9</f>
        <v>2550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IV41"/>
  <sheetViews>
    <sheetView workbookViewId="0" topLeftCell="A1">
      <selection activeCell="G30" sqref="G30"/>
    </sheetView>
  </sheetViews>
  <sheetFormatPr defaultColWidth="10.625" defaultRowHeight="12.75"/>
  <cols>
    <col min="1" max="4" width="10.625" style="243" customWidth="1"/>
    <col min="5" max="5" width="24.50390625" style="243" customWidth="1"/>
    <col min="6" max="6" width="10.625" style="243" customWidth="1"/>
    <col min="7" max="7" width="13.625" style="243" customWidth="1"/>
    <col min="8" max="8" width="10.625" style="243" customWidth="1"/>
    <col min="9" max="9" width="15.625" style="243" customWidth="1"/>
    <col min="10" max="16384" width="10.625" style="243" customWidth="1"/>
  </cols>
  <sheetData>
    <row r="4" spans="8:9" ht="13.5" thickBot="1">
      <c r="H4" s="330" t="s">
        <v>280</v>
      </c>
      <c r="I4" s="330"/>
    </row>
    <row r="5" spans="1:9" ht="12.75">
      <c r="A5" s="244"/>
      <c r="B5" s="245"/>
      <c r="C5" s="245"/>
      <c r="D5" s="245"/>
      <c r="E5" s="246"/>
      <c r="F5" s="244"/>
      <c r="G5" s="246"/>
      <c r="H5" s="244"/>
      <c r="I5" s="246"/>
    </row>
    <row r="6" spans="1:9" ht="18">
      <c r="A6" s="537" t="s">
        <v>92</v>
      </c>
      <c r="B6" s="538"/>
      <c r="C6" s="538"/>
      <c r="D6" s="538"/>
      <c r="E6" s="539"/>
      <c r="F6" s="537" t="s">
        <v>281</v>
      </c>
      <c r="G6" s="539"/>
      <c r="H6" s="537" t="s">
        <v>106</v>
      </c>
      <c r="I6" s="539"/>
    </row>
    <row r="7" spans="1:9" ht="18">
      <c r="A7" s="247"/>
      <c r="B7" s="248"/>
      <c r="C7" s="248"/>
      <c r="D7" s="248"/>
      <c r="E7" s="249"/>
      <c r="F7" s="537" t="s">
        <v>282</v>
      </c>
      <c r="G7" s="539"/>
      <c r="H7" s="247"/>
      <c r="I7" s="249"/>
    </row>
    <row r="8" spans="1:9" ht="7.5" customHeight="1" thickBot="1">
      <c r="A8" s="250"/>
      <c r="B8" s="251"/>
      <c r="C8" s="251"/>
      <c r="D8" s="251"/>
      <c r="E8" s="252"/>
      <c r="F8" s="250"/>
      <c r="G8" s="252"/>
      <c r="H8" s="250"/>
      <c r="I8" s="252"/>
    </row>
    <row r="9" spans="1:9" ht="19.5" customHeight="1">
      <c r="A9" s="253" t="s">
        <v>283</v>
      </c>
      <c r="B9" s="254"/>
      <c r="C9" s="254"/>
      <c r="D9" s="254"/>
      <c r="E9" s="255"/>
      <c r="F9" s="253"/>
      <c r="G9" s="255"/>
      <c r="H9" s="253"/>
      <c r="I9" s="255"/>
    </row>
    <row r="10" spans="1:9" ht="19.5" customHeight="1">
      <c r="A10" s="256" t="s">
        <v>284</v>
      </c>
      <c r="B10" s="257"/>
      <c r="C10" s="257"/>
      <c r="D10" s="257"/>
      <c r="E10" s="258"/>
      <c r="F10" s="256"/>
      <c r="G10" s="258"/>
      <c r="H10" s="256"/>
      <c r="I10" s="258"/>
    </row>
    <row r="11" spans="1:9" ht="19.5" customHeight="1" thickBot="1">
      <c r="A11" s="259" t="s">
        <v>285</v>
      </c>
      <c r="B11" s="260"/>
      <c r="C11" s="260"/>
      <c r="D11" s="260"/>
      <c r="E11" s="261"/>
      <c r="F11" s="259"/>
      <c r="G11" s="261">
        <v>6</v>
      </c>
      <c r="H11" s="259"/>
      <c r="I11" s="261">
        <v>3232</v>
      </c>
    </row>
    <row r="12" spans="1:256" s="267" customFormat="1" ht="19.5" customHeight="1" thickBot="1">
      <c r="A12" s="262" t="s">
        <v>286</v>
      </c>
      <c r="B12" s="263"/>
      <c r="C12" s="263"/>
      <c r="D12" s="263"/>
      <c r="E12" s="264"/>
      <c r="F12" s="262"/>
      <c r="G12" s="264">
        <f>SUM(G9:G11)</f>
        <v>6</v>
      </c>
      <c r="H12" s="262"/>
      <c r="I12" s="264">
        <f>SUM(I9:I11)</f>
        <v>3232</v>
      </c>
      <c r="J12" s="265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  <c r="IU12" s="266"/>
      <c r="IV12" s="266"/>
    </row>
    <row r="13" spans="1:9" ht="19.5" customHeight="1">
      <c r="A13" s="253" t="s">
        <v>287</v>
      </c>
      <c r="B13" s="254"/>
      <c r="C13" s="254"/>
      <c r="D13" s="254"/>
      <c r="E13" s="255"/>
      <c r="F13" s="253"/>
      <c r="G13" s="255"/>
      <c r="H13" s="253"/>
      <c r="I13" s="255"/>
    </row>
    <row r="14" spans="1:9" ht="20.25" customHeight="1">
      <c r="A14" s="256" t="s">
        <v>288</v>
      </c>
      <c r="B14" s="257"/>
      <c r="C14" s="257"/>
      <c r="D14" s="257"/>
      <c r="E14" s="258"/>
      <c r="F14" s="256"/>
      <c r="G14" s="258"/>
      <c r="H14" s="256"/>
      <c r="I14" s="258"/>
    </row>
    <row r="15" spans="1:9" ht="19.5" customHeight="1">
      <c r="A15" s="256" t="s">
        <v>289</v>
      </c>
      <c r="B15" s="257"/>
      <c r="C15" s="257"/>
      <c r="D15" s="257"/>
      <c r="E15" s="258"/>
      <c r="F15" s="256"/>
      <c r="G15" s="258"/>
      <c r="H15" s="256"/>
      <c r="I15" s="258"/>
    </row>
    <row r="16" spans="1:9" ht="19.5" customHeight="1">
      <c r="A16" s="256" t="s">
        <v>290</v>
      </c>
      <c r="B16" s="257"/>
      <c r="C16" s="257"/>
      <c r="D16" s="257"/>
      <c r="E16" s="258"/>
      <c r="F16" s="256"/>
      <c r="G16" s="258">
        <v>1</v>
      </c>
      <c r="H16" s="256"/>
      <c r="I16" s="258">
        <v>6</v>
      </c>
    </row>
    <row r="17" spans="1:9" ht="19.5" customHeight="1">
      <c r="A17" s="256" t="s">
        <v>291</v>
      </c>
      <c r="B17" s="257"/>
      <c r="C17" s="257"/>
      <c r="D17" s="257"/>
      <c r="E17" s="258"/>
      <c r="F17" s="256"/>
      <c r="G17" s="258"/>
      <c r="H17" s="256"/>
      <c r="I17" s="258"/>
    </row>
    <row r="18" spans="1:9" ht="19.5" customHeight="1" thickBot="1">
      <c r="A18" s="259" t="s">
        <v>292</v>
      </c>
      <c r="B18" s="260"/>
      <c r="C18" s="260"/>
      <c r="D18" s="260"/>
      <c r="E18" s="261"/>
      <c r="F18" s="259"/>
      <c r="G18" s="261"/>
      <c r="H18" s="259"/>
      <c r="I18" s="261"/>
    </row>
    <row r="19" spans="1:9" s="268" customFormat="1" ht="19.5" customHeight="1" thickBot="1">
      <c r="A19" s="262" t="s">
        <v>293</v>
      </c>
      <c r="B19" s="263"/>
      <c r="C19" s="263"/>
      <c r="D19" s="263"/>
      <c r="E19" s="264"/>
      <c r="F19" s="262"/>
      <c r="G19" s="264">
        <f>SUM(G13:G18)</f>
        <v>1</v>
      </c>
      <c r="H19" s="262"/>
      <c r="I19" s="264">
        <f>SUM(I13:I18)</f>
        <v>6</v>
      </c>
    </row>
    <row r="20" spans="1:9" ht="19.5" customHeight="1">
      <c r="A20" s="253" t="s">
        <v>294</v>
      </c>
      <c r="B20" s="254"/>
      <c r="C20" s="254"/>
      <c r="D20" s="254"/>
      <c r="E20" s="255"/>
      <c r="F20" s="253"/>
      <c r="G20" s="255">
        <v>53</v>
      </c>
      <c r="H20" s="253"/>
      <c r="I20" s="269">
        <v>6894</v>
      </c>
    </row>
    <row r="21" spans="1:9" ht="19.5" customHeight="1">
      <c r="A21" s="256" t="s">
        <v>295</v>
      </c>
      <c r="B21" s="257"/>
      <c r="C21" s="257"/>
      <c r="D21" s="257"/>
      <c r="E21" s="258"/>
      <c r="F21" s="256"/>
      <c r="G21" s="258">
        <v>1</v>
      </c>
      <c r="H21" s="256"/>
      <c r="I21" s="258">
        <v>40</v>
      </c>
    </row>
    <row r="22" spans="1:9" ht="19.5" customHeight="1" thickBot="1">
      <c r="A22" s="259" t="s">
        <v>296</v>
      </c>
      <c r="B22" s="260"/>
      <c r="C22" s="260"/>
      <c r="D22" s="260"/>
      <c r="E22" s="261"/>
      <c r="F22" s="259"/>
      <c r="G22" s="261"/>
      <c r="H22" s="259"/>
      <c r="I22" s="261"/>
    </row>
    <row r="23" spans="1:9" ht="19.5" customHeight="1" thickBot="1">
      <c r="A23" s="262" t="s">
        <v>297</v>
      </c>
      <c r="B23" s="263"/>
      <c r="C23" s="263"/>
      <c r="D23" s="263"/>
      <c r="E23" s="264"/>
      <c r="F23" s="262"/>
      <c r="G23" s="264">
        <f>SUM(G20:G22)</f>
        <v>54</v>
      </c>
      <c r="H23" s="262"/>
      <c r="I23" s="270">
        <f>SUM(I20:I22)</f>
        <v>6934</v>
      </c>
    </row>
    <row r="24" spans="1:9" ht="19.5" customHeight="1">
      <c r="A24" s="253" t="s">
        <v>298</v>
      </c>
      <c r="B24" s="254"/>
      <c r="C24" s="254"/>
      <c r="D24" s="254"/>
      <c r="E24" s="255"/>
      <c r="F24" s="253"/>
      <c r="G24" s="255"/>
      <c r="H24" s="253"/>
      <c r="I24" s="255"/>
    </row>
    <row r="25" spans="1:9" ht="19.5" customHeight="1">
      <c r="A25" s="256" t="s">
        <v>299</v>
      </c>
      <c r="B25" s="257"/>
      <c r="C25" s="257"/>
      <c r="D25" s="257"/>
      <c r="E25" s="258"/>
      <c r="F25" s="256"/>
      <c r="G25" s="258"/>
      <c r="H25" s="256"/>
      <c r="I25" s="258"/>
    </row>
    <row r="26" spans="1:9" ht="19.5" customHeight="1">
      <c r="A26" s="256" t="s">
        <v>300</v>
      </c>
      <c r="B26" s="257"/>
      <c r="C26" s="257"/>
      <c r="D26" s="257"/>
      <c r="E26" s="258"/>
      <c r="F26" s="256"/>
      <c r="G26" s="258">
        <v>1</v>
      </c>
      <c r="H26" s="256"/>
      <c r="I26" s="258">
        <v>181</v>
      </c>
    </row>
    <row r="27" spans="1:9" ht="19.5" customHeight="1" thickBot="1">
      <c r="A27" s="259" t="s">
        <v>301</v>
      </c>
      <c r="B27" s="260"/>
      <c r="C27" s="260"/>
      <c r="D27" s="260"/>
      <c r="E27" s="261"/>
      <c r="F27" s="259"/>
      <c r="G27" s="261"/>
      <c r="H27" s="259"/>
      <c r="I27" s="261"/>
    </row>
    <row r="28" spans="1:9" ht="19.5" customHeight="1" thickBot="1">
      <c r="A28" s="262" t="s">
        <v>302</v>
      </c>
      <c r="B28" s="263"/>
      <c r="C28" s="263"/>
      <c r="D28" s="263"/>
      <c r="E28" s="264"/>
      <c r="F28" s="262"/>
      <c r="G28" s="264">
        <f>SUM(G24:G27)</f>
        <v>1</v>
      </c>
      <c r="H28" s="262"/>
      <c r="I28" s="264">
        <f>SUM(I24:I27)</f>
        <v>181</v>
      </c>
    </row>
    <row r="29" spans="1:10" ht="19.5" customHeight="1" thickBot="1">
      <c r="A29" s="271" t="s">
        <v>303</v>
      </c>
      <c r="B29" s="272"/>
      <c r="C29" s="272"/>
      <c r="D29" s="272"/>
      <c r="E29" s="273"/>
      <c r="F29" s="274"/>
      <c r="G29" s="273">
        <f>G12+G19+G23+G28</f>
        <v>62</v>
      </c>
      <c r="H29" s="274"/>
      <c r="I29" s="275">
        <f>I12+I19+I23+I28</f>
        <v>10353</v>
      </c>
      <c r="J29" s="276"/>
    </row>
    <row r="30" spans="1:9" ht="12.75">
      <c r="A30" s="277"/>
      <c r="B30" s="277"/>
      <c r="C30" s="277"/>
      <c r="D30" s="277"/>
      <c r="E30" s="277"/>
      <c r="F30" s="277"/>
      <c r="G30" s="277"/>
      <c r="H30" s="277"/>
      <c r="I30" s="277"/>
    </row>
    <row r="31" spans="1:9" ht="12.75">
      <c r="A31" s="277"/>
      <c r="B31" s="277"/>
      <c r="C31" s="277"/>
      <c r="D31" s="277"/>
      <c r="E31" s="277"/>
      <c r="F31" s="277"/>
      <c r="G31" s="277"/>
      <c r="H31" s="277"/>
      <c r="I31" s="277"/>
    </row>
    <row r="32" spans="1:9" ht="12.75">
      <c r="A32" s="277"/>
      <c r="B32" s="277"/>
      <c r="C32" s="277"/>
      <c r="D32" s="277"/>
      <c r="E32" s="277"/>
      <c r="F32" s="277"/>
      <c r="G32" s="277"/>
      <c r="H32" s="277"/>
      <c r="I32" s="277"/>
    </row>
    <row r="33" spans="1:9" ht="12.75">
      <c r="A33" s="277"/>
      <c r="B33" s="277"/>
      <c r="C33" s="277"/>
      <c r="D33" s="277"/>
      <c r="E33" s="277"/>
      <c r="F33" s="277"/>
      <c r="G33" s="277"/>
      <c r="H33" s="277"/>
      <c r="I33" s="277"/>
    </row>
    <row r="34" spans="1:9" ht="12.75">
      <c r="A34" s="277"/>
      <c r="B34" s="277"/>
      <c r="C34" s="277"/>
      <c r="D34" s="277"/>
      <c r="E34" s="277"/>
      <c r="F34" s="277"/>
      <c r="G34" s="277"/>
      <c r="H34" s="277"/>
      <c r="I34" s="277"/>
    </row>
    <row r="35" spans="1:9" ht="12.75">
      <c r="A35" s="277"/>
      <c r="B35" s="277"/>
      <c r="C35" s="277"/>
      <c r="D35" s="277"/>
      <c r="E35" s="277"/>
      <c r="F35" s="277"/>
      <c r="G35" s="277"/>
      <c r="H35" s="277"/>
      <c r="I35" s="277"/>
    </row>
    <row r="36" spans="1:9" ht="12.75">
      <c r="A36" s="277"/>
      <c r="B36" s="277"/>
      <c r="C36" s="277"/>
      <c r="D36" s="277"/>
      <c r="E36" s="277"/>
      <c r="F36" s="277"/>
      <c r="G36" s="277"/>
      <c r="H36" s="277"/>
      <c r="I36" s="277"/>
    </row>
    <row r="37" spans="1:9" ht="12.75">
      <c r="A37" s="277"/>
      <c r="B37" s="277"/>
      <c r="C37" s="277"/>
      <c r="D37" s="277"/>
      <c r="E37" s="277"/>
      <c r="F37" s="277"/>
      <c r="G37" s="277"/>
      <c r="H37" s="277"/>
      <c r="I37" s="277"/>
    </row>
    <row r="38" spans="1:9" ht="12.75">
      <c r="A38" s="277"/>
      <c r="B38" s="277"/>
      <c r="C38" s="277"/>
      <c r="D38" s="277"/>
      <c r="E38" s="277"/>
      <c r="F38" s="277"/>
      <c r="G38" s="277"/>
      <c r="H38" s="277"/>
      <c r="I38" s="277"/>
    </row>
    <row r="39" spans="1:9" ht="12.75">
      <c r="A39" s="277"/>
      <c r="B39" s="277"/>
      <c r="C39" s="277"/>
      <c r="D39" s="277"/>
      <c r="E39" s="277"/>
      <c r="F39" s="277"/>
      <c r="G39" s="277"/>
      <c r="H39" s="277"/>
      <c r="I39" s="277"/>
    </row>
    <row r="40" spans="1:9" ht="12.75">
      <c r="A40" s="277"/>
      <c r="B40" s="277"/>
      <c r="C40" s="277"/>
      <c r="D40" s="277"/>
      <c r="E40" s="277"/>
      <c r="F40" s="277"/>
      <c r="G40" s="277"/>
      <c r="H40" s="277"/>
      <c r="I40" s="277"/>
    </row>
    <row r="41" spans="1:9" ht="12.75">
      <c r="A41" s="277"/>
      <c r="B41" s="277"/>
      <c r="C41" s="277"/>
      <c r="D41" s="277"/>
      <c r="E41" s="277"/>
      <c r="F41" s="277"/>
      <c r="G41" s="277"/>
      <c r="H41" s="277"/>
      <c r="I41" s="277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2011. XII. 31-ÉN
a 0-ra leírt befektetett eszközökről&amp;R&amp;"Arial,Félkövér dőlt"5. sz.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09" t="s">
        <v>365</v>
      </c>
    </row>
    <row r="2" ht="14.25">
      <c r="A2" s="111"/>
    </row>
    <row r="3" ht="13.5" thickBot="1">
      <c r="D3" s="112" t="s">
        <v>140</v>
      </c>
    </row>
    <row r="4" spans="1:4" s="67" customFormat="1" ht="21.75" customHeight="1">
      <c r="A4" s="541" t="s">
        <v>93</v>
      </c>
      <c r="B4" s="540" t="s">
        <v>128</v>
      </c>
      <c r="C4" s="540"/>
      <c r="D4" s="543" t="s">
        <v>96</v>
      </c>
    </row>
    <row r="5" spans="1:4" ht="19.5" customHeight="1" thickBot="1">
      <c r="A5" s="542"/>
      <c r="B5" s="213" t="s">
        <v>94</v>
      </c>
      <c r="C5" s="213" t="s">
        <v>95</v>
      </c>
      <c r="D5" s="544"/>
    </row>
    <row r="6" spans="1:4" ht="20.25" customHeight="1" thickBot="1">
      <c r="A6" s="210">
        <v>282</v>
      </c>
      <c r="B6" s="211">
        <v>5781</v>
      </c>
      <c r="C6" s="211">
        <v>5784</v>
      </c>
      <c r="D6" s="212">
        <f>A6+B6-C6</f>
        <v>279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09" t="s">
        <v>366</v>
      </c>
    </row>
    <row r="2" ht="14.25">
      <c r="A2" s="111" t="s">
        <v>129</v>
      </c>
    </row>
    <row r="3" ht="13.5" thickBot="1">
      <c r="C3" s="112"/>
    </row>
    <row r="4" spans="1:3" s="67" customFormat="1" ht="43.5" customHeight="1" thickBot="1">
      <c r="A4" s="113" t="s">
        <v>130</v>
      </c>
      <c r="B4" s="123" t="s">
        <v>131</v>
      </c>
      <c r="C4" s="123" t="s">
        <v>132</v>
      </c>
    </row>
    <row r="5" spans="1:3" ht="15" customHeight="1">
      <c r="A5" s="127" t="s">
        <v>136</v>
      </c>
      <c r="B5" s="191">
        <v>14</v>
      </c>
      <c r="C5" s="500">
        <f>IF($B$10&lt;&gt;0,ROUND(B5*100/$B$10,2),"-    ")</f>
        <v>0.92</v>
      </c>
    </row>
    <row r="6" spans="1:3" ht="15" customHeight="1">
      <c r="A6" s="128" t="s">
        <v>135</v>
      </c>
      <c r="B6" s="192"/>
      <c r="C6" s="501">
        <f>IF($B$10&lt;&gt;0,ROUND(B6*100/$B$10,2),"-    ")</f>
        <v>0</v>
      </c>
    </row>
    <row r="7" spans="1:3" ht="15" customHeight="1">
      <c r="A7" s="128" t="s">
        <v>137</v>
      </c>
      <c r="B7" s="192">
        <v>454</v>
      </c>
      <c r="C7" s="501">
        <f>IF($B$10&lt;&gt;0,ROUND(B7*100/$B$10,2),"-    ")</f>
        <v>29.93</v>
      </c>
    </row>
    <row r="8" spans="1:3" ht="15" customHeight="1">
      <c r="A8" s="128" t="s">
        <v>133</v>
      </c>
      <c r="B8" s="192">
        <v>294</v>
      </c>
      <c r="C8" s="501">
        <f>IF($B$10&lt;&gt;0,ROUND(B8*100/$B$10,2),"-    ")</f>
        <v>19.38</v>
      </c>
    </row>
    <row r="9" spans="1:3" ht="15" customHeight="1" thickBot="1">
      <c r="A9" s="129" t="s">
        <v>134</v>
      </c>
      <c r="B9" s="193">
        <v>755</v>
      </c>
      <c r="C9" s="502">
        <f>IF($B$10&lt;&gt;0,ROUND(B9*100/$B$10,2),"-    ")</f>
        <v>49.77</v>
      </c>
    </row>
    <row r="10" spans="1:3" ht="15" customHeight="1" thickBot="1">
      <c r="A10" s="170" t="s">
        <v>138</v>
      </c>
      <c r="B10" s="194">
        <f>SUM(B5:B9)</f>
        <v>1517</v>
      </c>
      <c r="C10" s="503">
        <f>SUM(C5:C9)</f>
        <v>100</v>
      </c>
    </row>
    <row r="12" ht="12.75">
      <c r="B12" s="499"/>
    </row>
  </sheetData>
  <sheetProtection/>
  <conditionalFormatting sqref="C10">
    <cfRule type="cellIs" priority="1" dxfId="0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G18" sqref="G18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09" t="s">
        <v>318</v>
      </c>
    </row>
    <row r="3" ht="13.5" thickBot="1">
      <c r="H3" s="295" t="s">
        <v>140</v>
      </c>
    </row>
    <row r="4" spans="1:8" s="296" customFormat="1" ht="28.5" customHeight="1">
      <c r="A4" s="547" t="s">
        <v>92</v>
      </c>
      <c r="B4" s="545" t="s">
        <v>139</v>
      </c>
      <c r="C4" s="545" t="s">
        <v>319</v>
      </c>
      <c r="D4" s="545"/>
      <c r="E4" s="545" t="s">
        <v>320</v>
      </c>
      <c r="F4" s="545" t="s">
        <v>321</v>
      </c>
      <c r="G4" s="545" t="s">
        <v>322</v>
      </c>
      <c r="H4" s="546"/>
    </row>
    <row r="5" spans="1:8" s="299" customFormat="1" ht="31.5">
      <c r="A5" s="548"/>
      <c r="B5" s="549"/>
      <c r="C5" s="297" t="s">
        <v>323</v>
      </c>
      <c r="D5" s="297" t="s">
        <v>324</v>
      </c>
      <c r="E5" s="549"/>
      <c r="F5" s="549"/>
      <c r="G5" s="297" t="s">
        <v>323</v>
      </c>
      <c r="H5" s="298" t="s">
        <v>325</v>
      </c>
    </row>
    <row r="6" spans="1:8" s="303" customFormat="1" ht="12.75" thickBot="1">
      <c r="A6" s="300">
        <v>1</v>
      </c>
      <c r="B6" s="301">
        <v>2</v>
      </c>
      <c r="C6" s="301">
        <v>3</v>
      </c>
      <c r="D6" s="301">
        <v>4</v>
      </c>
      <c r="E6" s="301">
        <v>5</v>
      </c>
      <c r="F6" s="301">
        <v>6</v>
      </c>
      <c r="G6" s="301">
        <v>7</v>
      </c>
      <c r="H6" s="302">
        <v>8</v>
      </c>
    </row>
    <row r="7" spans="1:8" s="308" customFormat="1" ht="12">
      <c r="A7" s="304" t="s">
        <v>123</v>
      </c>
      <c r="B7" s="305" t="s">
        <v>57</v>
      </c>
      <c r="C7" s="306"/>
      <c r="D7" s="306"/>
      <c r="E7" s="306"/>
      <c r="F7" s="306"/>
      <c r="G7" s="306"/>
      <c r="H7" s="307"/>
    </row>
    <row r="8" spans="1:8" s="308" customFormat="1" ht="12">
      <c r="A8" s="309" t="s">
        <v>115</v>
      </c>
      <c r="B8" s="310" t="s">
        <v>58</v>
      </c>
      <c r="C8" s="311"/>
      <c r="D8" s="311"/>
      <c r="E8" s="311"/>
      <c r="F8" s="311"/>
      <c r="G8" s="311"/>
      <c r="H8" s="312"/>
    </row>
    <row r="9" spans="1:8" s="308" customFormat="1" ht="12">
      <c r="A9" s="309" t="s">
        <v>326</v>
      </c>
      <c r="B9" s="310" t="s">
        <v>327</v>
      </c>
      <c r="C9" s="311">
        <v>2000</v>
      </c>
      <c r="D9" s="311"/>
      <c r="E9" s="311"/>
      <c r="F9" s="311"/>
      <c r="G9" s="311">
        <v>2500</v>
      </c>
      <c r="H9" s="312"/>
    </row>
    <row r="10" spans="1:8" s="308" customFormat="1" ht="12">
      <c r="A10" s="309" t="s">
        <v>328</v>
      </c>
      <c r="B10" s="310" t="s">
        <v>329</v>
      </c>
      <c r="C10" s="311">
        <v>50</v>
      </c>
      <c r="D10" s="311"/>
      <c r="E10" s="311"/>
      <c r="F10" s="311"/>
      <c r="G10" s="311">
        <v>50</v>
      </c>
      <c r="H10" s="312"/>
    </row>
    <row r="11" spans="1:8" s="308" customFormat="1" ht="12">
      <c r="A11" s="309" t="s">
        <v>330</v>
      </c>
      <c r="B11" s="310" t="s">
        <v>331</v>
      </c>
      <c r="C11" s="311"/>
      <c r="D11" s="311"/>
      <c r="E11" s="311"/>
      <c r="F11" s="311"/>
      <c r="G11" s="311"/>
      <c r="H11" s="312"/>
    </row>
    <row r="12" spans="1:8" s="308" customFormat="1" ht="12.75" thickBot="1">
      <c r="A12" s="313" t="s">
        <v>332</v>
      </c>
      <c r="B12" s="314" t="s">
        <v>333</v>
      </c>
      <c r="C12" s="315"/>
      <c r="D12" s="315"/>
      <c r="E12" s="315"/>
      <c r="F12" s="315"/>
      <c r="G12" s="315"/>
      <c r="H12" s="316"/>
    </row>
    <row r="13" spans="1:8" s="308" customFormat="1" ht="12.75" thickBot="1">
      <c r="A13" s="317" t="s">
        <v>334</v>
      </c>
      <c r="B13" s="318" t="s">
        <v>335</v>
      </c>
      <c r="C13" s="319">
        <f aca="true" t="shared" si="0" ref="C13:H13">SUM(C7:C12)</f>
        <v>2050</v>
      </c>
      <c r="D13" s="319">
        <f t="shared" si="0"/>
        <v>0</v>
      </c>
      <c r="E13" s="319">
        <f t="shared" si="0"/>
        <v>0</v>
      </c>
      <c r="F13" s="319">
        <f t="shared" si="0"/>
        <v>0</v>
      </c>
      <c r="G13" s="319">
        <f t="shared" si="0"/>
        <v>2550</v>
      </c>
      <c r="H13" s="320">
        <f t="shared" si="0"/>
        <v>0</v>
      </c>
    </row>
    <row r="14" spans="1:8" s="308" customFormat="1" ht="12">
      <c r="A14" s="321" t="s">
        <v>336</v>
      </c>
      <c r="B14" s="310" t="s">
        <v>337</v>
      </c>
      <c r="C14" s="322">
        <v>282</v>
      </c>
      <c r="D14" s="322"/>
      <c r="E14" s="322"/>
      <c r="F14" s="322"/>
      <c r="G14" s="322">
        <v>279</v>
      </c>
      <c r="H14" s="323"/>
    </row>
    <row r="15" spans="1:8" s="308" customFormat="1" ht="12">
      <c r="A15" s="309" t="s">
        <v>338</v>
      </c>
      <c r="B15" s="310" t="s">
        <v>339</v>
      </c>
      <c r="C15" s="311"/>
      <c r="D15" s="311"/>
      <c r="E15" s="311"/>
      <c r="F15" s="311"/>
      <c r="G15" s="311"/>
      <c r="H15" s="312"/>
    </row>
    <row r="16" spans="1:8" s="308" customFormat="1" ht="12">
      <c r="A16" s="309" t="s">
        <v>340</v>
      </c>
      <c r="B16" s="310" t="s">
        <v>341</v>
      </c>
      <c r="C16" s="311">
        <v>5195</v>
      </c>
      <c r="D16" s="311">
        <v>752</v>
      </c>
      <c r="E16" s="311">
        <v>2893</v>
      </c>
      <c r="F16" s="311">
        <v>752</v>
      </c>
      <c r="G16" s="311">
        <v>4410</v>
      </c>
      <c r="H16" s="312">
        <v>2893</v>
      </c>
    </row>
    <row r="17" spans="1:8" s="308" customFormat="1" ht="12">
      <c r="A17" s="309" t="s">
        <v>342</v>
      </c>
      <c r="B17" s="310" t="s">
        <v>343</v>
      </c>
      <c r="C17" s="311">
        <v>73</v>
      </c>
      <c r="D17" s="311"/>
      <c r="E17" s="311"/>
      <c r="F17" s="311"/>
      <c r="G17" s="311">
        <v>33</v>
      </c>
      <c r="H17" s="312"/>
    </row>
    <row r="18" spans="1:8" s="308" customFormat="1" ht="12">
      <c r="A18" s="309" t="s">
        <v>344</v>
      </c>
      <c r="B18" s="310" t="s">
        <v>345</v>
      </c>
      <c r="C18" s="311"/>
      <c r="D18" s="311"/>
      <c r="E18" s="311"/>
      <c r="F18" s="311"/>
      <c r="G18" s="311"/>
      <c r="H18" s="312"/>
    </row>
    <row r="19" spans="1:8" s="308" customFormat="1" ht="12">
      <c r="A19" s="309" t="s">
        <v>346</v>
      </c>
      <c r="B19" s="310" t="s">
        <v>347</v>
      </c>
      <c r="C19" s="311"/>
      <c r="D19" s="311"/>
      <c r="E19" s="311"/>
      <c r="F19" s="311"/>
      <c r="G19" s="311"/>
      <c r="H19" s="312"/>
    </row>
    <row r="20" spans="1:8" s="308" customFormat="1" ht="12.75" thickBot="1">
      <c r="A20" s="313" t="s">
        <v>348</v>
      </c>
      <c r="B20" s="314" t="s">
        <v>349</v>
      </c>
      <c r="C20" s="315"/>
      <c r="D20" s="315"/>
      <c r="E20" s="315"/>
      <c r="F20" s="315"/>
      <c r="G20" s="315"/>
      <c r="H20" s="316"/>
    </row>
    <row r="21" spans="1:8" s="308" customFormat="1" ht="12.75" thickBot="1">
      <c r="A21" s="317" t="s">
        <v>350</v>
      </c>
      <c r="B21" s="318" t="s">
        <v>351</v>
      </c>
      <c r="C21" s="319">
        <f aca="true" t="shared" si="1" ref="C21:H21">SUM(C14:C20)</f>
        <v>5550</v>
      </c>
      <c r="D21" s="319">
        <f t="shared" si="1"/>
        <v>752</v>
      </c>
      <c r="E21" s="319">
        <f t="shared" si="1"/>
        <v>2893</v>
      </c>
      <c r="F21" s="319">
        <f t="shared" si="1"/>
        <v>752</v>
      </c>
      <c r="G21" s="319">
        <f t="shared" si="1"/>
        <v>4722</v>
      </c>
      <c r="H21" s="320">
        <f t="shared" si="1"/>
        <v>2893</v>
      </c>
    </row>
    <row r="22" spans="1:8" s="308" customFormat="1" ht="12.75" thickBot="1">
      <c r="A22" s="317" t="s">
        <v>352</v>
      </c>
      <c r="B22" s="318" t="s">
        <v>353</v>
      </c>
      <c r="C22" s="319">
        <f aca="true" t="shared" si="2" ref="C22:H22">C13+C21</f>
        <v>7600</v>
      </c>
      <c r="D22" s="319">
        <f t="shared" si="2"/>
        <v>752</v>
      </c>
      <c r="E22" s="319">
        <f t="shared" si="2"/>
        <v>2893</v>
      </c>
      <c r="F22" s="319">
        <f t="shared" si="2"/>
        <v>752</v>
      </c>
      <c r="G22" s="319">
        <f t="shared" si="2"/>
        <v>7272</v>
      </c>
      <c r="H22" s="320">
        <f t="shared" si="2"/>
        <v>2893</v>
      </c>
    </row>
  </sheetData>
  <sheetProtection sheet="1" objects="1" scenarios="1"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09" t="s">
        <v>367</v>
      </c>
    </row>
    <row r="2" spans="1:3" ht="14.25">
      <c r="A2" s="111"/>
      <c r="B2" s="550" t="s">
        <v>515</v>
      </c>
      <c r="C2" s="550"/>
    </row>
    <row r="3" ht="13.5" thickBot="1">
      <c r="E3" s="112" t="s">
        <v>140</v>
      </c>
    </row>
    <row r="4" spans="1:5" s="67" customFormat="1" ht="61.5" customHeight="1" thickBot="1">
      <c r="A4" s="113" t="s">
        <v>75</v>
      </c>
      <c r="B4" s="126" t="s">
        <v>516</v>
      </c>
      <c r="C4" s="123" t="s">
        <v>276</v>
      </c>
      <c r="D4" s="123" t="s">
        <v>277</v>
      </c>
      <c r="E4" s="123" t="s">
        <v>278</v>
      </c>
    </row>
    <row r="5" spans="1:5" s="110" customFormat="1" ht="12.75">
      <c r="A5" s="135" t="s">
        <v>270</v>
      </c>
      <c r="B5" s="238">
        <v>9922</v>
      </c>
      <c r="C5" s="238">
        <v>9908</v>
      </c>
      <c r="D5" s="238">
        <v>14</v>
      </c>
      <c r="E5" s="238"/>
    </row>
    <row r="6" spans="1:5" s="110" customFormat="1" ht="12.75">
      <c r="A6" s="137" t="s">
        <v>271</v>
      </c>
      <c r="B6" s="239">
        <v>7881</v>
      </c>
      <c r="C6" s="239">
        <v>7172</v>
      </c>
      <c r="D6" s="239">
        <v>709</v>
      </c>
      <c r="E6" s="239"/>
    </row>
    <row r="7" spans="1:5" ht="12.75">
      <c r="A7" s="138"/>
      <c r="B7" s="239"/>
      <c r="C7" s="239"/>
      <c r="D7" s="239"/>
      <c r="E7" s="239"/>
    </row>
    <row r="8" spans="1:5" ht="12.75">
      <c r="A8" s="138"/>
      <c r="B8" s="239"/>
      <c r="C8" s="239"/>
      <c r="D8" s="239"/>
      <c r="E8" s="239"/>
    </row>
    <row r="9" spans="1:5" ht="12.75">
      <c r="A9" s="138"/>
      <c r="B9" s="239"/>
      <c r="C9" s="239"/>
      <c r="D9" s="239"/>
      <c r="E9" s="239"/>
    </row>
    <row r="10" spans="1:5" ht="13.5" thickBot="1">
      <c r="A10" s="142"/>
      <c r="B10" s="240"/>
      <c r="C10" s="240"/>
      <c r="D10" s="240"/>
      <c r="E10" s="240"/>
    </row>
    <row r="11" spans="1:5" s="110" customFormat="1" ht="13.5" thickBot="1">
      <c r="A11" s="168" t="s">
        <v>141</v>
      </c>
      <c r="B11" s="108">
        <f>SUM(B5:B10)</f>
        <v>17803</v>
      </c>
      <c r="C11" s="108">
        <f>SUM(C5:C10)</f>
        <v>17080</v>
      </c>
      <c r="D11" s="108">
        <f>SUM(D5:D10)</f>
        <v>723</v>
      </c>
      <c r="E11" s="108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09" t="s">
        <v>368</v>
      </c>
    </row>
    <row r="2" spans="1:3" ht="14.25">
      <c r="A2" s="111"/>
      <c r="B2" s="550" t="s">
        <v>517</v>
      </c>
      <c r="C2" s="550"/>
    </row>
    <row r="3" ht="13.5" thickBot="1">
      <c r="E3" s="112" t="s">
        <v>140</v>
      </c>
    </row>
    <row r="4" spans="1:5" s="67" customFormat="1" ht="61.5" customHeight="1" thickBot="1">
      <c r="A4" s="113" t="s">
        <v>75</v>
      </c>
      <c r="B4" s="126" t="s">
        <v>518</v>
      </c>
      <c r="C4" s="123" t="s">
        <v>276</v>
      </c>
      <c r="D4" s="123" t="s">
        <v>277</v>
      </c>
      <c r="E4" s="123" t="s">
        <v>279</v>
      </c>
    </row>
    <row r="5" spans="1:5" s="110" customFormat="1" ht="12.75">
      <c r="A5" s="139" t="s">
        <v>142</v>
      </c>
      <c r="B5" s="136">
        <v>6666</v>
      </c>
      <c r="C5" s="136">
        <v>6695</v>
      </c>
      <c r="D5" s="136">
        <v>269</v>
      </c>
      <c r="E5" s="136">
        <v>90</v>
      </c>
    </row>
    <row r="6" spans="1:5" s="110" customFormat="1" ht="12.75">
      <c r="A6" s="140" t="s">
        <v>143</v>
      </c>
      <c r="B6" s="133"/>
      <c r="C6" s="133"/>
      <c r="D6" s="133"/>
      <c r="E6" s="133"/>
    </row>
    <row r="7" spans="1:5" ht="12.75">
      <c r="A7" s="140" t="s">
        <v>144</v>
      </c>
      <c r="B7" s="133">
        <v>11846</v>
      </c>
      <c r="C7" s="133">
        <v>13144</v>
      </c>
      <c r="D7" s="133">
        <v>1817</v>
      </c>
      <c r="E7" s="133">
        <v>1317</v>
      </c>
    </row>
    <row r="8" spans="1:5" ht="12.75">
      <c r="A8" s="140" t="s">
        <v>272</v>
      </c>
      <c r="B8" s="133">
        <v>9079</v>
      </c>
      <c r="C8" s="133">
        <v>9360</v>
      </c>
      <c r="D8" s="133">
        <v>620</v>
      </c>
      <c r="E8" s="133">
        <v>61</v>
      </c>
    </row>
    <row r="9" spans="1:5" ht="12.75">
      <c r="A9" s="140" t="s">
        <v>275</v>
      </c>
      <c r="B9" s="133"/>
      <c r="C9" s="133">
        <v>366</v>
      </c>
      <c r="D9" s="133">
        <v>798</v>
      </c>
      <c r="E9" s="133">
        <v>9</v>
      </c>
    </row>
    <row r="10" spans="1:5" ht="12.75">
      <c r="A10" s="241" t="s">
        <v>274</v>
      </c>
      <c r="B10" s="242"/>
      <c r="C10" s="242"/>
      <c r="D10" s="242"/>
      <c r="E10" s="242">
        <v>5</v>
      </c>
    </row>
    <row r="11" spans="1:5" ht="12.75">
      <c r="A11" s="241" t="s">
        <v>273</v>
      </c>
      <c r="B11" s="242">
        <v>592</v>
      </c>
      <c r="C11" s="242">
        <v>556</v>
      </c>
      <c r="D11" s="242">
        <v>147</v>
      </c>
      <c r="E11" s="242">
        <v>10</v>
      </c>
    </row>
    <row r="12" spans="1:5" ht="12.75">
      <c r="A12" s="241" t="s">
        <v>509</v>
      </c>
      <c r="B12" s="242"/>
      <c r="C12" s="242">
        <v>230</v>
      </c>
      <c r="D12" s="242">
        <v>10</v>
      </c>
      <c r="E12" s="242">
        <v>20</v>
      </c>
    </row>
    <row r="13" spans="1:5" ht="13.5" thickBot="1">
      <c r="A13" s="141" t="s">
        <v>501</v>
      </c>
      <c r="B13" s="134"/>
      <c r="C13" s="134"/>
      <c r="D13" s="134">
        <v>26</v>
      </c>
      <c r="E13" s="134">
        <v>95</v>
      </c>
    </row>
    <row r="14" spans="1:5" s="110" customFormat="1" ht="13.5" thickBot="1">
      <c r="A14" s="171" t="s">
        <v>141</v>
      </c>
      <c r="B14" s="131">
        <f>SUM(B5:B13)</f>
        <v>28183</v>
      </c>
      <c r="C14" s="131">
        <f>SUM(C5:C13)</f>
        <v>30351</v>
      </c>
      <c r="D14" s="131">
        <f>SUM(D5:D13)</f>
        <v>3687</v>
      </c>
      <c r="E14" s="131">
        <f>SUM(E5:E13)</f>
        <v>1607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09" t="s">
        <v>354</v>
      </c>
    </row>
    <row r="2" spans="1:4" ht="14.25">
      <c r="A2" s="551" t="s">
        <v>355</v>
      </c>
      <c r="B2" s="551"/>
      <c r="C2" s="551"/>
      <c r="D2" s="551"/>
    </row>
    <row r="3" spans="1:4" ht="33.75" customHeight="1">
      <c r="A3" s="552" t="s">
        <v>519</v>
      </c>
      <c r="B3" s="550"/>
      <c r="C3" s="550"/>
      <c r="D3" s="550"/>
    </row>
    <row r="4" ht="13.5" thickBot="1">
      <c r="D4" s="112"/>
    </row>
    <row r="5" spans="1:4" s="67" customFormat="1" ht="43.5" customHeight="1" thickBot="1">
      <c r="A5" s="113" t="s">
        <v>92</v>
      </c>
      <c r="B5" s="123" t="s">
        <v>356</v>
      </c>
      <c r="C5" s="123" t="s">
        <v>357</v>
      </c>
      <c r="D5" s="123" t="s">
        <v>358</v>
      </c>
    </row>
    <row r="6" spans="1:4" ht="15" customHeight="1">
      <c r="A6" s="324" t="s">
        <v>359</v>
      </c>
      <c r="B6" s="325">
        <v>1181</v>
      </c>
      <c r="C6" s="325">
        <v>1092</v>
      </c>
      <c r="D6" s="325">
        <v>3</v>
      </c>
    </row>
    <row r="7" spans="1:4" ht="15" customHeight="1">
      <c r="A7" s="326" t="s">
        <v>520</v>
      </c>
      <c r="B7" s="327">
        <v>460</v>
      </c>
      <c r="C7" s="327">
        <v>425</v>
      </c>
      <c r="D7" s="327">
        <v>5</v>
      </c>
    </row>
    <row r="8" spans="1:4" ht="15" customHeight="1">
      <c r="A8" s="326" t="s">
        <v>521</v>
      </c>
      <c r="B8" s="327">
        <v>1154</v>
      </c>
      <c r="C8" s="327">
        <v>1154</v>
      </c>
      <c r="D8" s="327">
        <v>10</v>
      </c>
    </row>
    <row r="9" spans="1:4" ht="15" customHeight="1">
      <c r="A9" s="326" t="s">
        <v>360</v>
      </c>
      <c r="B9" s="327">
        <v>484</v>
      </c>
      <c r="C9" s="327">
        <v>518</v>
      </c>
      <c r="D9" s="327">
        <v>26</v>
      </c>
    </row>
    <row r="10" spans="1:4" ht="15" customHeight="1">
      <c r="A10" s="326" t="s">
        <v>362</v>
      </c>
      <c r="B10" s="327">
        <v>1062</v>
      </c>
      <c r="C10" s="327">
        <v>1062</v>
      </c>
      <c r="D10" s="327">
        <v>3</v>
      </c>
    </row>
    <row r="11" spans="1:4" ht="15" customHeight="1">
      <c r="A11" s="326" t="s">
        <v>511</v>
      </c>
      <c r="B11" s="327">
        <v>568</v>
      </c>
      <c r="C11" s="327">
        <v>568</v>
      </c>
      <c r="D11" s="327">
        <v>49</v>
      </c>
    </row>
    <row r="12" spans="1:4" ht="15" customHeight="1">
      <c r="A12" s="326" t="s">
        <v>361</v>
      </c>
      <c r="B12" s="327">
        <v>50</v>
      </c>
      <c r="C12" s="327">
        <v>26</v>
      </c>
      <c r="D12" s="327">
        <v>2</v>
      </c>
    </row>
    <row r="13" spans="1:4" ht="15" customHeight="1">
      <c r="A13" s="326" t="s">
        <v>522</v>
      </c>
      <c r="B13" s="327"/>
      <c r="C13" s="327"/>
      <c r="D13" s="327"/>
    </row>
    <row r="14" spans="1:4" ht="15" customHeight="1">
      <c r="A14" s="326" t="s">
        <v>372</v>
      </c>
      <c r="B14" s="327"/>
      <c r="C14" s="327"/>
      <c r="D14" s="327"/>
    </row>
    <row r="15" spans="1:4" ht="15" customHeight="1">
      <c r="A15" s="326" t="s">
        <v>370</v>
      </c>
      <c r="B15" s="327">
        <v>100</v>
      </c>
      <c r="C15" s="327">
        <v>20</v>
      </c>
      <c r="D15" s="327">
        <v>1</v>
      </c>
    </row>
    <row r="16" spans="1:4" ht="15" customHeight="1">
      <c r="A16" s="326" t="s">
        <v>369</v>
      </c>
      <c r="B16" s="327"/>
      <c r="C16" s="327"/>
      <c r="D16" s="327"/>
    </row>
    <row r="17" spans="1:4" ht="15" customHeight="1">
      <c r="A17" s="326" t="s">
        <v>363</v>
      </c>
      <c r="B17" s="327">
        <v>50</v>
      </c>
      <c r="C17" s="327">
        <v>45</v>
      </c>
      <c r="D17" s="327">
        <v>1</v>
      </c>
    </row>
    <row r="18" spans="1:4" ht="15" customHeight="1">
      <c r="A18" s="326" t="s">
        <v>371</v>
      </c>
      <c r="B18" s="327">
        <v>203</v>
      </c>
      <c r="C18" s="327">
        <v>203</v>
      </c>
      <c r="D18" s="327">
        <v>23</v>
      </c>
    </row>
    <row r="19" spans="1:4" ht="18.75" customHeight="1">
      <c r="A19" s="521" t="s">
        <v>374</v>
      </c>
      <c r="B19" s="327"/>
      <c r="C19" s="327">
        <v>19</v>
      </c>
      <c r="D19" s="327"/>
    </row>
    <row r="20" spans="1:4" ht="16.5" customHeight="1">
      <c r="A20" s="522" t="s">
        <v>510</v>
      </c>
      <c r="B20" s="332"/>
      <c r="C20" s="332"/>
      <c r="D20" s="332"/>
    </row>
    <row r="21" spans="1:4" ht="15" customHeight="1">
      <c r="A21" s="331" t="s">
        <v>373</v>
      </c>
      <c r="B21" s="332">
        <v>200</v>
      </c>
      <c r="C21" s="332"/>
      <c r="D21" s="332"/>
    </row>
    <row r="22" spans="1:4" ht="15" customHeight="1" thickBot="1">
      <c r="A22" s="328" t="s">
        <v>305</v>
      </c>
      <c r="B22" s="329">
        <f>SUM(B6:B21)</f>
        <v>5512</v>
      </c>
      <c r="C22" s="329">
        <f>SUM(C6:C21)</f>
        <v>5132</v>
      </c>
      <c r="D22" s="329">
        <f>SUM(D6:D21)</f>
        <v>123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111" zoomScaleNormal="111" workbookViewId="0" topLeftCell="A40">
      <selection activeCell="D60" sqref="D60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6" t="s">
        <v>56</v>
      </c>
      <c r="E1" s="536"/>
    </row>
    <row r="2" spans="1:5" s="11" customFormat="1" ht="29.25" customHeight="1">
      <c r="A2" s="532" t="s">
        <v>0</v>
      </c>
      <c r="B2" s="534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3"/>
      <c r="B3" s="535"/>
      <c r="C3" s="52" t="s">
        <v>5</v>
      </c>
      <c r="D3" s="53"/>
      <c r="E3" s="54" t="s">
        <v>6</v>
      </c>
    </row>
    <row r="4" spans="1:5" s="13" customFormat="1" ht="12.75" customHeight="1" thickBot="1">
      <c r="A4" s="229" t="s">
        <v>7</v>
      </c>
      <c r="B4" s="230" t="s">
        <v>8</v>
      </c>
      <c r="C4" s="230" t="s">
        <v>9</v>
      </c>
      <c r="D4" s="231" t="s">
        <v>10</v>
      </c>
      <c r="E4" s="231" t="s">
        <v>11</v>
      </c>
    </row>
    <row r="5" spans="1:5" s="13" customFormat="1" ht="12.75" customHeight="1">
      <c r="A5" s="40" t="s">
        <v>160</v>
      </c>
      <c r="B5" s="41" t="s">
        <v>57</v>
      </c>
      <c r="C5" s="90"/>
      <c r="D5" s="161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161</v>
      </c>
      <c r="B6" s="43" t="s">
        <v>58</v>
      </c>
      <c r="C6" s="91"/>
      <c r="D6" s="104"/>
      <c r="E6" s="61" t="str">
        <f t="shared" si="0"/>
        <v>-    </v>
      </c>
    </row>
    <row r="7" spans="1:5" ht="12.75" customHeight="1">
      <c r="A7" s="44" t="s">
        <v>162</v>
      </c>
      <c r="B7" s="45">
        <v>3</v>
      </c>
      <c r="C7" s="91"/>
      <c r="D7" s="104"/>
      <c r="E7" s="61" t="str">
        <f t="shared" si="0"/>
        <v>-    </v>
      </c>
    </row>
    <row r="8" spans="1:5" ht="12.75">
      <c r="A8" s="42" t="s">
        <v>163</v>
      </c>
      <c r="B8" s="5">
        <v>4</v>
      </c>
      <c r="C8" s="91">
        <v>258</v>
      </c>
      <c r="D8" s="104">
        <v>677</v>
      </c>
      <c r="E8" s="62">
        <f t="shared" si="0"/>
        <v>262.4</v>
      </c>
    </row>
    <row r="9" spans="1:5" ht="12.75">
      <c r="A9" s="42" t="s">
        <v>164</v>
      </c>
      <c r="B9" s="5">
        <v>5</v>
      </c>
      <c r="C9" s="91"/>
      <c r="D9" s="104"/>
      <c r="E9" s="62" t="str">
        <f t="shared" si="0"/>
        <v>-    </v>
      </c>
    </row>
    <row r="10" spans="1:5" ht="12.75" customHeight="1" thickBot="1">
      <c r="A10" s="42" t="s">
        <v>165</v>
      </c>
      <c r="B10" s="5">
        <v>6</v>
      </c>
      <c r="C10" s="92"/>
      <c r="D10" s="103"/>
      <c r="E10" s="59" t="str">
        <f t="shared" si="0"/>
        <v>-    </v>
      </c>
    </row>
    <row r="11" spans="1:5" ht="13.5" customHeight="1" thickBot="1">
      <c r="A11" s="55" t="s">
        <v>166</v>
      </c>
      <c r="B11" s="56">
        <v>7</v>
      </c>
      <c r="C11" s="93">
        <f>SUM(C5:C10)</f>
        <v>258</v>
      </c>
      <c r="D11" s="162">
        <f>SUM(D5:D10)</f>
        <v>677</v>
      </c>
      <c r="E11" s="60">
        <f t="shared" si="0"/>
        <v>262.4</v>
      </c>
    </row>
    <row r="12" spans="1:5" ht="12.75">
      <c r="A12" s="46" t="s">
        <v>167</v>
      </c>
      <c r="B12" s="5">
        <v>8</v>
      </c>
      <c r="C12" s="91">
        <v>626372</v>
      </c>
      <c r="D12" s="104">
        <v>632585</v>
      </c>
      <c r="E12" s="61">
        <f t="shared" si="0"/>
        <v>100.99</v>
      </c>
    </row>
    <row r="13" spans="1:5" ht="12.75">
      <c r="A13" s="46" t="s">
        <v>168</v>
      </c>
      <c r="B13" s="5">
        <v>9</v>
      </c>
      <c r="C13" s="91">
        <v>2083</v>
      </c>
      <c r="D13" s="104">
        <v>1995</v>
      </c>
      <c r="E13" s="62">
        <f t="shared" si="0"/>
        <v>95.78</v>
      </c>
    </row>
    <row r="14" spans="1:5" ht="12.75">
      <c r="A14" s="46" t="s">
        <v>169</v>
      </c>
      <c r="B14" s="5">
        <v>10</v>
      </c>
      <c r="C14" s="91">
        <v>703</v>
      </c>
      <c r="D14" s="104">
        <v>525</v>
      </c>
      <c r="E14" s="62">
        <f t="shared" si="0"/>
        <v>74.68</v>
      </c>
    </row>
    <row r="15" spans="1:5" ht="12.75">
      <c r="A15" s="46" t="s">
        <v>170</v>
      </c>
      <c r="B15" s="5">
        <v>11</v>
      </c>
      <c r="C15" s="91"/>
      <c r="D15" s="104"/>
      <c r="E15" s="62" t="str">
        <f t="shared" si="0"/>
        <v>-    </v>
      </c>
    </row>
    <row r="16" spans="1:5" ht="15" customHeight="1">
      <c r="A16" s="46" t="s">
        <v>171</v>
      </c>
      <c r="B16" s="5">
        <v>12</v>
      </c>
      <c r="C16" s="91">
        <v>3463</v>
      </c>
      <c r="D16" s="104">
        <v>4414</v>
      </c>
      <c r="E16" s="62">
        <f t="shared" si="0"/>
        <v>127.46</v>
      </c>
    </row>
    <row r="17" spans="1:5" ht="12.75">
      <c r="A17" s="46" t="s">
        <v>172</v>
      </c>
      <c r="B17" s="6">
        <v>13</v>
      </c>
      <c r="C17" s="91"/>
      <c r="D17" s="104"/>
      <c r="E17" s="59" t="str">
        <f t="shared" si="0"/>
        <v>-    </v>
      </c>
    </row>
    <row r="18" spans="1:5" ht="12.75">
      <c r="A18" s="46" t="s">
        <v>173</v>
      </c>
      <c r="B18" s="5">
        <v>14</v>
      </c>
      <c r="C18" s="91"/>
      <c r="D18" s="104"/>
      <c r="E18" s="59" t="str">
        <f t="shared" si="0"/>
        <v>-    </v>
      </c>
    </row>
    <row r="19" spans="1:5" ht="13.5" thickBot="1">
      <c r="A19" s="46" t="s">
        <v>174</v>
      </c>
      <c r="B19" s="5">
        <v>15</v>
      </c>
      <c r="C19" s="91"/>
      <c r="D19" s="104"/>
      <c r="E19" s="59" t="str">
        <f t="shared" si="0"/>
        <v>-    </v>
      </c>
    </row>
    <row r="20" spans="1:5" ht="13.5" thickBot="1">
      <c r="A20" s="57" t="s">
        <v>68</v>
      </c>
      <c r="B20" s="56">
        <v>16</v>
      </c>
      <c r="C20" s="94">
        <f>SUM(C12:C19)</f>
        <v>632621</v>
      </c>
      <c r="D20" s="162">
        <f>SUM(D12:D19)</f>
        <v>639519</v>
      </c>
      <c r="E20" s="60">
        <f t="shared" si="0"/>
        <v>101.09</v>
      </c>
    </row>
    <row r="21" spans="1:5" ht="12.75">
      <c r="A21" s="46" t="s">
        <v>175</v>
      </c>
      <c r="B21" s="5">
        <v>17</v>
      </c>
      <c r="C21" s="91">
        <v>2000</v>
      </c>
      <c r="D21" s="104">
        <v>2500</v>
      </c>
      <c r="E21" s="61">
        <f t="shared" si="0"/>
        <v>125</v>
      </c>
    </row>
    <row r="22" spans="1:5" ht="12.75">
      <c r="A22" s="46" t="s">
        <v>176</v>
      </c>
      <c r="B22" s="5">
        <v>18</v>
      </c>
      <c r="C22" s="91">
        <v>50</v>
      </c>
      <c r="D22" s="104">
        <v>50</v>
      </c>
      <c r="E22" s="62">
        <f t="shared" si="0"/>
        <v>100</v>
      </c>
    </row>
    <row r="23" spans="1:5" ht="12.75">
      <c r="A23" s="46" t="s">
        <v>177</v>
      </c>
      <c r="B23" s="5">
        <v>19</v>
      </c>
      <c r="C23" s="91"/>
      <c r="D23" s="104"/>
      <c r="E23" s="62" t="str">
        <f t="shared" si="0"/>
        <v>-    </v>
      </c>
    </row>
    <row r="24" spans="1:5" ht="12.75">
      <c r="A24" s="46" t="s">
        <v>178</v>
      </c>
      <c r="B24" s="5">
        <v>20</v>
      </c>
      <c r="C24" s="91"/>
      <c r="D24" s="104"/>
      <c r="E24" s="62" t="str">
        <f t="shared" si="0"/>
        <v>-    </v>
      </c>
    </row>
    <row r="25" spans="1:5" ht="12.75">
      <c r="A25" s="46" t="s">
        <v>179</v>
      </c>
      <c r="B25" s="5">
        <v>21</v>
      </c>
      <c r="C25" s="91"/>
      <c r="D25" s="104"/>
      <c r="E25" s="62" t="str">
        <f t="shared" si="0"/>
        <v>-    </v>
      </c>
    </row>
    <row r="26" spans="1:5" ht="13.5" thickBot="1">
      <c r="A26" s="46" t="s">
        <v>180</v>
      </c>
      <c r="B26" s="5">
        <v>22</v>
      </c>
      <c r="C26" s="91"/>
      <c r="D26" s="104"/>
      <c r="E26" s="62" t="str">
        <f t="shared" si="0"/>
        <v>-    </v>
      </c>
    </row>
    <row r="27" spans="1:5" s="2" customFormat="1" ht="13.5" thickBot="1">
      <c r="A27" s="57" t="s">
        <v>69</v>
      </c>
      <c r="B27" s="56">
        <v>23</v>
      </c>
      <c r="C27" s="93">
        <f>SUM(C21:C26)</f>
        <v>2050</v>
      </c>
      <c r="D27" s="162">
        <f>SUM(D21:D26)</f>
        <v>2550</v>
      </c>
      <c r="E27" s="60">
        <f t="shared" si="0"/>
        <v>124.39</v>
      </c>
    </row>
    <row r="28" spans="1:5" s="2" customFormat="1" ht="12.75">
      <c r="A28" s="46" t="s">
        <v>181</v>
      </c>
      <c r="B28" s="10">
        <v>24</v>
      </c>
      <c r="C28" s="91">
        <v>67735</v>
      </c>
      <c r="D28" s="104">
        <v>64788</v>
      </c>
      <c r="E28" s="62">
        <f t="shared" si="0"/>
        <v>95.65</v>
      </c>
    </row>
    <row r="29" spans="1:5" s="2" customFormat="1" ht="12.75">
      <c r="A29" s="46" t="s">
        <v>182</v>
      </c>
      <c r="B29" s="10">
        <v>25</v>
      </c>
      <c r="C29" s="91"/>
      <c r="D29" s="104"/>
      <c r="E29" s="62" t="str">
        <f t="shared" si="0"/>
        <v>-    </v>
      </c>
    </row>
    <row r="30" spans="1:5" s="2" customFormat="1" ht="12.75">
      <c r="A30" s="46" t="s">
        <v>183</v>
      </c>
      <c r="B30" s="10">
        <v>26</v>
      </c>
      <c r="C30" s="91"/>
      <c r="D30" s="104"/>
      <c r="E30" s="62" t="str">
        <f t="shared" si="0"/>
        <v>-    </v>
      </c>
    </row>
    <row r="31" spans="1:5" s="2" customFormat="1" ht="12.75">
      <c r="A31" s="46" t="s">
        <v>184</v>
      </c>
      <c r="B31" s="10">
        <v>27</v>
      </c>
      <c r="C31" s="91"/>
      <c r="D31" s="104"/>
      <c r="E31" s="62" t="str">
        <f t="shared" si="0"/>
        <v>-    </v>
      </c>
    </row>
    <row r="32" spans="1:5" s="2" customFormat="1" ht="24" customHeight="1" thickBot="1">
      <c r="A32" s="214" t="s">
        <v>185</v>
      </c>
      <c r="B32" s="10">
        <v>28</v>
      </c>
      <c r="C32" s="91"/>
      <c r="D32" s="104"/>
      <c r="E32" s="62" t="str">
        <f t="shared" si="0"/>
        <v>-    </v>
      </c>
    </row>
    <row r="33" spans="1:5" s="2" customFormat="1" ht="15.75" customHeight="1" thickBot="1">
      <c r="A33" s="223" t="s">
        <v>70</v>
      </c>
      <c r="B33" s="224">
        <v>29</v>
      </c>
      <c r="C33" s="218">
        <f>SUM(C28:C32)</f>
        <v>67735</v>
      </c>
      <c r="D33" s="219">
        <f>SUM(D28:D32)</f>
        <v>64788</v>
      </c>
      <c r="E33" s="59">
        <f t="shared" si="0"/>
        <v>95.65</v>
      </c>
    </row>
    <row r="34" spans="1:5" ht="17.25" customHeight="1" thickBot="1">
      <c r="A34" s="221" t="s">
        <v>71</v>
      </c>
      <c r="B34" s="226">
        <v>30</v>
      </c>
      <c r="C34" s="95">
        <f>C11+C20+C27+C33</f>
        <v>702664</v>
      </c>
      <c r="D34" s="163">
        <f>D11+D20+D27+D33</f>
        <v>707534</v>
      </c>
      <c r="E34" s="60">
        <f t="shared" si="0"/>
        <v>100.69</v>
      </c>
    </row>
    <row r="35" spans="1:5" ht="12.75">
      <c r="A35" s="225" t="s">
        <v>186</v>
      </c>
      <c r="B35" s="45">
        <v>31</v>
      </c>
      <c r="C35" s="92">
        <v>282</v>
      </c>
      <c r="D35" s="103">
        <v>279</v>
      </c>
      <c r="E35" s="61">
        <f t="shared" si="0"/>
        <v>98.94</v>
      </c>
    </row>
    <row r="36" spans="1:5" ht="12.75">
      <c r="A36" s="46" t="s">
        <v>187</v>
      </c>
      <c r="B36" s="5">
        <v>32</v>
      </c>
      <c r="C36" s="91"/>
      <c r="D36" s="104"/>
      <c r="E36" s="62" t="str">
        <f t="shared" si="0"/>
        <v>-    </v>
      </c>
    </row>
    <row r="37" spans="1:5" ht="12.75" customHeight="1">
      <c r="A37" s="46" t="s">
        <v>188</v>
      </c>
      <c r="B37" s="5">
        <v>33</v>
      </c>
      <c r="C37" s="91"/>
      <c r="D37" s="104"/>
      <c r="E37" s="62" t="str">
        <f aca="true" t="shared" si="1" ref="E37:E64">IF(C37&lt;&gt;0,ROUND(D37*100/C37,2),"-    ")</f>
        <v>-    </v>
      </c>
    </row>
    <row r="38" spans="1:5" ht="12.75">
      <c r="A38" s="46" t="s">
        <v>189</v>
      </c>
      <c r="B38" s="5">
        <v>34</v>
      </c>
      <c r="C38" s="91"/>
      <c r="D38" s="104"/>
      <c r="E38" s="62" t="str">
        <f t="shared" si="1"/>
        <v>-    </v>
      </c>
    </row>
    <row r="39" spans="1:5" ht="24.75" customHeight="1">
      <c r="A39" s="46" t="s">
        <v>190</v>
      </c>
      <c r="B39" s="5">
        <v>35</v>
      </c>
      <c r="C39" s="91"/>
      <c r="D39" s="104"/>
      <c r="E39" s="62" t="str">
        <f t="shared" si="1"/>
        <v>-    </v>
      </c>
    </row>
    <row r="40" spans="1:5" ht="15.75" customHeight="1" thickBot="1">
      <c r="A40" s="46" t="s">
        <v>191</v>
      </c>
      <c r="B40" s="5">
        <v>36</v>
      </c>
      <c r="C40" s="91"/>
      <c r="D40" s="104"/>
      <c r="E40" s="62" t="str">
        <f t="shared" si="1"/>
        <v>-    </v>
      </c>
    </row>
    <row r="41" spans="1:5" ht="13.5" thickBot="1">
      <c r="A41" s="57" t="s">
        <v>192</v>
      </c>
      <c r="B41" s="63">
        <v>37</v>
      </c>
      <c r="C41" s="93">
        <f>SUM(C35:C40)</f>
        <v>282</v>
      </c>
      <c r="D41" s="162">
        <f>SUM(D35:D40)</f>
        <v>279</v>
      </c>
      <c r="E41" s="60">
        <f t="shared" si="1"/>
        <v>98.94</v>
      </c>
    </row>
    <row r="42" spans="1:5" ht="14.25" customHeight="1">
      <c r="A42" s="46" t="s">
        <v>193</v>
      </c>
      <c r="B42" s="5">
        <v>38</v>
      </c>
      <c r="C42" s="91"/>
      <c r="D42" s="104"/>
      <c r="E42" s="61" t="str">
        <f t="shared" si="1"/>
        <v>-    </v>
      </c>
    </row>
    <row r="43" spans="1:5" ht="15.75" customHeight="1">
      <c r="A43" s="46" t="s">
        <v>194</v>
      </c>
      <c r="B43" s="5">
        <v>39</v>
      </c>
      <c r="C43" s="91">
        <v>4443</v>
      </c>
      <c r="D43" s="104">
        <v>1517</v>
      </c>
      <c r="E43" s="62">
        <f t="shared" si="1"/>
        <v>34.14</v>
      </c>
    </row>
    <row r="44" spans="1:5" ht="15.75" customHeight="1">
      <c r="A44" s="46" t="s">
        <v>195</v>
      </c>
      <c r="B44" s="5">
        <v>40</v>
      </c>
      <c r="C44" s="91">
        <v>73</v>
      </c>
      <c r="D44" s="104">
        <v>33</v>
      </c>
      <c r="E44" s="62">
        <f t="shared" si="1"/>
        <v>45.21</v>
      </c>
    </row>
    <row r="45" spans="1:5" ht="12.75">
      <c r="A45" s="46" t="s">
        <v>196</v>
      </c>
      <c r="B45" s="5">
        <v>41</v>
      </c>
      <c r="C45" s="91"/>
      <c r="D45" s="104"/>
      <c r="E45" s="62" t="str">
        <f t="shared" si="1"/>
        <v>-    </v>
      </c>
    </row>
    <row r="46" spans="1:5" ht="26.25" customHeight="1">
      <c r="A46" s="42" t="s">
        <v>197</v>
      </c>
      <c r="B46" s="5">
        <v>42</v>
      </c>
      <c r="C46" s="91"/>
      <c r="D46" s="104"/>
      <c r="E46" s="62" t="str">
        <f t="shared" si="1"/>
        <v>-    </v>
      </c>
    </row>
    <row r="47" spans="1:5" ht="12.75">
      <c r="A47" s="42" t="s">
        <v>198</v>
      </c>
      <c r="B47" s="5">
        <v>43</v>
      </c>
      <c r="C47" s="91"/>
      <c r="D47" s="104"/>
      <c r="E47" s="59" t="str">
        <f t="shared" si="1"/>
        <v>-    </v>
      </c>
    </row>
    <row r="48" spans="1:5" ht="13.5" thickBot="1">
      <c r="A48" s="42" t="s">
        <v>199</v>
      </c>
      <c r="B48" s="5">
        <v>44</v>
      </c>
      <c r="C48" s="91"/>
      <c r="D48" s="104"/>
      <c r="E48" s="59" t="str">
        <f t="shared" si="1"/>
        <v>-    </v>
      </c>
    </row>
    <row r="49" spans="1:5" ht="13.5" thickBot="1">
      <c r="A49" s="57" t="s">
        <v>200</v>
      </c>
      <c r="B49" s="63">
        <v>45</v>
      </c>
      <c r="C49" s="93">
        <f>SUM(C42:C45)</f>
        <v>4516</v>
      </c>
      <c r="D49" s="93">
        <f>SUM(D42:D45)</f>
        <v>1550</v>
      </c>
      <c r="E49" s="60">
        <f t="shared" si="1"/>
        <v>34.32</v>
      </c>
    </row>
    <row r="50" spans="1:5" ht="12.75">
      <c r="A50" s="46" t="s">
        <v>201</v>
      </c>
      <c r="B50" s="5">
        <v>46</v>
      </c>
      <c r="C50" s="91"/>
      <c r="D50" s="104"/>
      <c r="E50" s="61" t="str">
        <f t="shared" si="1"/>
        <v>-    </v>
      </c>
    </row>
    <row r="51" spans="1:5" ht="14.25" customHeight="1" thickBot="1">
      <c r="A51" s="46" t="s">
        <v>202</v>
      </c>
      <c r="B51" s="5">
        <v>47</v>
      </c>
      <c r="C51" s="91"/>
      <c r="D51" s="104"/>
      <c r="E51" s="62" t="str">
        <f t="shared" si="1"/>
        <v>-    </v>
      </c>
    </row>
    <row r="52" spans="1:5" ht="13.5" thickBot="1">
      <c r="A52" s="57" t="s">
        <v>203</v>
      </c>
      <c r="B52" s="63">
        <v>48</v>
      </c>
      <c r="C52" s="93">
        <f>SUM(C50:C51)</f>
        <v>0</v>
      </c>
      <c r="D52" s="162">
        <f>SUM(D50:D51)</f>
        <v>0</v>
      </c>
      <c r="E52" s="60" t="str">
        <f t="shared" si="1"/>
        <v>-    </v>
      </c>
    </row>
    <row r="53" spans="1:5" ht="12.75">
      <c r="A53" s="46" t="s">
        <v>204</v>
      </c>
      <c r="B53" s="5">
        <v>49</v>
      </c>
      <c r="C53" s="91"/>
      <c r="D53" s="104"/>
      <c r="E53" s="61" t="str">
        <f t="shared" si="1"/>
        <v>-    </v>
      </c>
    </row>
    <row r="54" spans="1:5" ht="12.75">
      <c r="A54" s="46" t="s">
        <v>205</v>
      </c>
      <c r="B54" s="5">
        <v>50</v>
      </c>
      <c r="C54" s="91">
        <v>265</v>
      </c>
      <c r="D54" s="104">
        <v>1773</v>
      </c>
      <c r="E54" s="62">
        <f t="shared" si="1"/>
        <v>669.06</v>
      </c>
    </row>
    <row r="55" spans="1:5" ht="12.75">
      <c r="A55" s="46" t="s">
        <v>207</v>
      </c>
      <c r="B55" s="5">
        <v>51</v>
      </c>
      <c r="C55" s="91"/>
      <c r="D55" s="104"/>
      <c r="E55" s="62" t="str">
        <f t="shared" si="1"/>
        <v>-    </v>
      </c>
    </row>
    <row r="56" spans="1:5" ht="13.5" thickBot="1">
      <c r="A56" s="46" t="s">
        <v>206</v>
      </c>
      <c r="B56" s="5">
        <v>52</v>
      </c>
      <c r="C56" s="91"/>
      <c r="D56" s="104"/>
      <c r="E56" s="59" t="str">
        <f t="shared" si="1"/>
        <v>-    </v>
      </c>
    </row>
    <row r="57" spans="1:5" ht="13.5" thickBot="1">
      <c r="A57" s="57" t="s">
        <v>208</v>
      </c>
      <c r="B57" s="63">
        <v>53</v>
      </c>
      <c r="C57" s="93">
        <f>SUM(C53:C56)</f>
        <v>265</v>
      </c>
      <c r="D57" s="162">
        <f>SUM(D53:D56)</f>
        <v>1773</v>
      </c>
      <c r="E57" s="60">
        <f t="shared" si="1"/>
        <v>669.06</v>
      </c>
    </row>
    <row r="58" spans="1:5" ht="12.75">
      <c r="A58" s="46" t="s">
        <v>209</v>
      </c>
      <c r="B58" s="5">
        <v>54</v>
      </c>
      <c r="C58" s="91"/>
      <c r="D58" s="104"/>
      <c r="E58" s="61" t="str">
        <f t="shared" si="1"/>
        <v>-    </v>
      </c>
    </row>
    <row r="59" spans="1:5" ht="12.75">
      <c r="A59" s="46" t="s">
        <v>210</v>
      </c>
      <c r="B59" s="5">
        <v>55</v>
      </c>
      <c r="C59" s="91">
        <v>759</v>
      </c>
      <c r="D59" s="104">
        <v>2741</v>
      </c>
      <c r="E59" s="62">
        <f t="shared" si="1"/>
        <v>361.13</v>
      </c>
    </row>
    <row r="60" spans="1:5" ht="12.75" customHeight="1">
      <c r="A60" s="46" t="s">
        <v>211</v>
      </c>
      <c r="B60" s="5">
        <v>56</v>
      </c>
      <c r="C60" s="91"/>
      <c r="D60" s="104"/>
      <c r="E60" s="62" t="str">
        <f t="shared" si="1"/>
        <v>-    </v>
      </c>
    </row>
    <row r="61" spans="1:5" ht="14.25" customHeight="1" thickBot="1">
      <c r="A61" s="46" t="s">
        <v>212</v>
      </c>
      <c r="B61" s="5">
        <v>57</v>
      </c>
      <c r="C61" s="91"/>
      <c r="D61" s="104"/>
      <c r="E61" s="62" t="str">
        <f t="shared" si="1"/>
        <v>-    </v>
      </c>
    </row>
    <row r="62" spans="1:5" ht="15.75" customHeight="1" thickBot="1">
      <c r="A62" s="217" t="s">
        <v>213</v>
      </c>
      <c r="B62" s="64">
        <v>58</v>
      </c>
      <c r="C62" s="218">
        <f>SUM(C58:C61)</f>
        <v>759</v>
      </c>
      <c r="D62" s="219">
        <f>SUM(D58:D61)</f>
        <v>2741</v>
      </c>
      <c r="E62" s="220">
        <f t="shared" si="1"/>
        <v>361.13</v>
      </c>
    </row>
    <row r="63" spans="1:5" ht="18" customHeight="1" thickBot="1">
      <c r="A63" s="221" t="s">
        <v>214</v>
      </c>
      <c r="B63" s="222">
        <v>59</v>
      </c>
      <c r="C63" s="95">
        <f>C41+C49+C52+C57+C62</f>
        <v>5822</v>
      </c>
      <c r="D63" s="163">
        <f>D41+D49+D52+D57+D62</f>
        <v>6343</v>
      </c>
      <c r="E63" s="60">
        <f t="shared" si="1"/>
        <v>108.95</v>
      </c>
    </row>
    <row r="64" spans="1:5" ht="13.5" thickBot="1">
      <c r="A64" s="216" t="s">
        <v>215</v>
      </c>
      <c r="B64" s="66">
        <v>60</v>
      </c>
      <c r="C64" s="215">
        <f>C34+C63</f>
        <v>708486</v>
      </c>
      <c r="D64" s="163">
        <f>D34+D63</f>
        <v>713877</v>
      </c>
      <c r="E64" s="60">
        <f t="shared" si="1"/>
        <v>100.76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fitToHeight="1" fitToWidth="1" horizontalDpi="300" verticalDpi="300" orientation="portrait" paperSize="9" scale="77" r:id="rId1"/>
  <headerFooter alignWithMargins="0">
    <oddHeader>&amp;C&amp;"Times New Roman CE,Félkövér"&amp;16M É R L E G
 2011. december 31.
Sióagárd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09" t="s">
        <v>375</v>
      </c>
    </row>
    <row r="2" spans="1:3" ht="14.25">
      <c r="A2" s="132"/>
      <c r="B2" s="132"/>
      <c r="C2" s="132"/>
    </row>
    <row r="3" spans="1:3" ht="33.75" customHeight="1">
      <c r="A3" s="553" t="s">
        <v>146</v>
      </c>
      <c r="B3" s="553"/>
      <c r="C3" s="553"/>
    </row>
    <row r="4" ht="13.5" thickBot="1">
      <c r="C4" s="112"/>
    </row>
    <row r="5" spans="1:3" s="67" customFormat="1" ht="43.5" customHeight="1">
      <c r="A5" s="130" t="s">
        <v>139</v>
      </c>
      <c r="B5" s="150" t="s">
        <v>92</v>
      </c>
      <c r="C5" s="151" t="s">
        <v>147</v>
      </c>
    </row>
    <row r="6" spans="1:3" ht="28.5" customHeight="1">
      <c r="A6" s="147" t="s">
        <v>63</v>
      </c>
      <c r="B6" s="523" t="s">
        <v>523</v>
      </c>
      <c r="C6" s="143">
        <v>265</v>
      </c>
    </row>
    <row r="7" spans="1:3" ht="18" customHeight="1">
      <c r="A7" s="147" t="s">
        <v>64</v>
      </c>
      <c r="B7" s="148" t="s">
        <v>153</v>
      </c>
      <c r="C7" s="143">
        <v>74</v>
      </c>
    </row>
    <row r="8" spans="1:3" ht="18" customHeight="1">
      <c r="A8" s="147" t="s">
        <v>145</v>
      </c>
      <c r="B8" s="148" t="s">
        <v>154</v>
      </c>
      <c r="C8" s="143">
        <v>191</v>
      </c>
    </row>
    <row r="9" spans="1:3" ht="18" customHeight="1">
      <c r="A9" s="147" t="s">
        <v>148</v>
      </c>
      <c r="B9" s="152" t="s">
        <v>156</v>
      </c>
      <c r="C9" s="143">
        <v>152311</v>
      </c>
    </row>
    <row r="10" spans="1:3" ht="18" customHeight="1">
      <c r="A10" s="147" t="s">
        <v>149</v>
      </c>
      <c r="B10" s="152" t="s">
        <v>155</v>
      </c>
      <c r="C10" s="143">
        <v>150803</v>
      </c>
    </row>
    <row r="11" spans="1:3" ht="25.5" customHeight="1">
      <c r="A11" s="147" t="s">
        <v>150</v>
      </c>
      <c r="B11" s="523" t="s">
        <v>524</v>
      </c>
      <c r="C11" s="145">
        <f>C6+C9-C10</f>
        <v>1773</v>
      </c>
    </row>
    <row r="12" spans="1:3" ht="18" customHeight="1">
      <c r="A12" s="147" t="s">
        <v>151</v>
      </c>
      <c r="B12" s="148" t="s">
        <v>153</v>
      </c>
      <c r="C12" s="143">
        <v>1572</v>
      </c>
    </row>
    <row r="13" spans="1:3" ht="18" customHeight="1" thickBot="1">
      <c r="A13" s="146" t="s">
        <v>152</v>
      </c>
      <c r="B13" s="149" t="s">
        <v>154</v>
      </c>
      <c r="C13" s="144">
        <v>201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D52" sqref="D52"/>
    </sheetView>
  </sheetViews>
  <sheetFormatPr defaultColWidth="9.00390625" defaultRowHeight="12.75"/>
  <cols>
    <col min="1" max="1" width="62.375" style="334" customWidth="1"/>
    <col min="2" max="2" width="4.875" style="335" customWidth="1"/>
    <col min="3" max="4" width="15.875" style="393" customWidth="1"/>
    <col min="5" max="5" width="11.50390625" style="333" bestFit="1" customWidth="1"/>
    <col min="6" max="16384" width="9.375" style="333" customWidth="1"/>
  </cols>
  <sheetData>
    <row r="1" spans="1:5" ht="12.75">
      <c r="A1" s="560" t="s">
        <v>378</v>
      </c>
      <c r="B1" s="560"/>
      <c r="C1" s="560"/>
      <c r="D1" s="560"/>
      <c r="E1" s="560"/>
    </row>
    <row r="2" spans="1:5" ht="12.75">
      <c r="A2" s="560" t="s">
        <v>525</v>
      </c>
      <c r="B2" s="560"/>
      <c r="C2" s="560"/>
      <c r="D2" s="560"/>
      <c r="E2" s="560"/>
    </row>
    <row r="3" spans="1:5" ht="12.75">
      <c r="A3" s="560" t="s">
        <v>379</v>
      </c>
      <c r="B3" s="560"/>
      <c r="C3" s="560"/>
      <c r="D3" s="560"/>
      <c r="E3" s="560"/>
    </row>
    <row r="4" spans="3:5" ht="12.75" thickBot="1">
      <c r="C4" s="333"/>
      <c r="D4" s="333"/>
      <c r="E4" s="336" t="s">
        <v>380</v>
      </c>
    </row>
    <row r="5" spans="1:5" s="340" customFormat="1" ht="31.5" customHeight="1">
      <c r="A5" s="554" t="s">
        <v>0</v>
      </c>
      <c r="B5" s="556" t="s">
        <v>1</v>
      </c>
      <c r="C5" s="337" t="s">
        <v>381</v>
      </c>
      <c r="D5" s="338" t="s">
        <v>3</v>
      </c>
      <c r="E5" s="339" t="s">
        <v>382</v>
      </c>
    </row>
    <row r="6" spans="1:5" s="342" customFormat="1" ht="12.75" thickBot="1">
      <c r="A6" s="555"/>
      <c r="B6" s="557"/>
      <c r="C6" s="558" t="s">
        <v>5</v>
      </c>
      <c r="D6" s="559"/>
      <c r="E6" s="341"/>
    </row>
    <row r="7" spans="1:5" s="348" customFormat="1" ht="12.75" thickBot="1">
      <c r="A7" s="343" t="s">
        <v>7</v>
      </c>
      <c r="B7" s="344" t="s">
        <v>8</v>
      </c>
      <c r="C7" s="345" t="s">
        <v>9</v>
      </c>
      <c r="D7" s="346" t="s">
        <v>10</v>
      </c>
      <c r="E7" s="347" t="s">
        <v>11</v>
      </c>
    </row>
    <row r="8" spans="1:5" ht="12" customHeight="1" thickBot="1">
      <c r="A8" s="349" t="s">
        <v>383</v>
      </c>
      <c r="B8" s="350">
        <v>1</v>
      </c>
      <c r="C8" s="351">
        <v>258</v>
      </c>
      <c r="D8" s="351">
        <v>677</v>
      </c>
      <c r="E8" s="352">
        <f aca="true" t="shared" si="0" ref="E8:E15">ROUND(D8/C8*100,2)</f>
        <v>262.4</v>
      </c>
    </row>
    <row r="9" spans="1:5" ht="12" customHeight="1" thickBot="1">
      <c r="A9" s="349" t="s">
        <v>384</v>
      </c>
      <c r="B9" s="350">
        <v>2</v>
      </c>
      <c r="C9" s="353">
        <f>C10+C23+C28+C31</f>
        <v>632621</v>
      </c>
      <c r="D9" s="353">
        <f>D10+D23+D28+D31</f>
        <v>639518</v>
      </c>
      <c r="E9" s="352">
        <f t="shared" si="0"/>
        <v>101.09</v>
      </c>
    </row>
    <row r="10" spans="1:5" ht="12" customHeight="1">
      <c r="A10" s="354" t="s">
        <v>385</v>
      </c>
      <c r="B10" s="355">
        <v>3</v>
      </c>
      <c r="C10" s="356">
        <f>C11+C17</f>
        <v>615183</v>
      </c>
      <c r="D10" s="356">
        <f>D11+D17</f>
        <v>618401</v>
      </c>
      <c r="E10" s="357">
        <f t="shared" si="0"/>
        <v>100.52</v>
      </c>
    </row>
    <row r="11" spans="1:5" ht="12" customHeight="1">
      <c r="A11" s="358" t="s">
        <v>386</v>
      </c>
      <c r="B11" s="359">
        <v>4</v>
      </c>
      <c r="C11" s="360">
        <f>SUM(C12:C15)</f>
        <v>420122</v>
      </c>
      <c r="D11" s="360">
        <f>SUM(D12:D15)</f>
        <v>421557</v>
      </c>
      <c r="E11" s="361">
        <f t="shared" si="0"/>
        <v>100.34</v>
      </c>
    </row>
    <row r="12" spans="1:5" ht="12" customHeight="1">
      <c r="A12" s="362" t="s">
        <v>387</v>
      </c>
      <c r="B12" s="335">
        <v>5</v>
      </c>
      <c r="C12" s="363">
        <v>21891</v>
      </c>
      <c r="D12" s="363">
        <v>23402</v>
      </c>
      <c r="E12" s="364">
        <f t="shared" si="0"/>
        <v>106.9</v>
      </c>
    </row>
    <row r="13" spans="1:5" ht="12" customHeight="1">
      <c r="A13" s="365" t="s">
        <v>388</v>
      </c>
      <c r="B13" s="366">
        <v>6</v>
      </c>
      <c r="C13" s="367">
        <v>420</v>
      </c>
      <c r="D13" s="367">
        <v>420</v>
      </c>
      <c r="E13" s="364">
        <f t="shared" si="0"/>
        <v>100</v>
      </c>
    </row>
    <row r="14" spans="1:5" ht="12" customHeight="1">
      <c r="A14" s="365" t="s">
        <v>389</v>
      </c>
      <c r="B14" s="366">
        <v>7</v>
      </c>
      <c r="C14" s="367">
        <v>52141</v>
      </c>
      <c r="D14" s="367">
        <v>51406</v>
      </c>
      <c r="E14" s="364">
        <f t="shared" si="0"/>
        <v>98.59</v>
      </c>
    </row>
    <row r="15" spans="1:5" ht="12" customHeight="1">
      <c r="A15" s="365" t="s">
        <v>390</v>
      </c>
      <c r="B15" s="366">
        <v>8</v>
      </c>
      <c r="C15" s="367">
        <v>345670</v>
      </c>
      <c r="D15" s="367">
        <v>346329</v>
      </c>
      <c r="E15" s="364">
        <f t="shared" si="0"/>
        <v>100.19</v>
      </c>
    </row>
    <row r="16" spans="1:5" ht="12" customHeight="1">
      <c r="A16" s="368" t="s">
        <v>391</v>
      </c>
      <c r="B16" s="335">
        <v>9</v>
      </c>
      <c r="C16" s="369"/>
      <c r="D16" s="369"/>
      <c r="E16" s="370"/>
    </row>
    <row r="17" spans="1:5" ht="13.5" customHeight="1">
      <c r="A17" s="371" t="s">
        <v>392</v>
      </c>
      <c r="B17" s="372">
        <v>10</v>
      </c>
      <c r="C17" s="373">
        <f>SUM(C18:C21)</f>
        <v>195061</v>
      </c>
      <c r="D17" s="373">
        <f>SUM(D18:D21)</f>
        <v>196844</v>
      </c>
      <c r="E17" s="374">
        <f>ROUND(D17/C17*100,2)</f>
        <v>100.91</v>
      </c>
    </row>
    <row r="18" spans="1:5" ht="12" customHeight="1">
      <c r="A18" s="362" t="s">
        <v>387</v>
      </c>
      <c r="B18" s="335">
        <v>11</v>
      </c>
      <c r="C18" s="363">
        <v>407</v>
      </c>
      <c r="D18" s="363">
        <v>407</v>
      </c>
      <c r="E18" s="364">
        <f>ROUND(D18/C18*100,2)</f>
        <v>100</v>
      </c>
    </row>
    <row r="19" spans="1:5" ht="12" customHeight="1">
      <c r="A19" s="365" t="s">
        <v>388</v>
      </c>
      <c r="B19" s="366">
        <v>12</v>
      </c>
      <c r="C19" s="367">
        <v>15805</v>
      </c>
      <c r="D19" s="367">
        <v>15805</v>
      </c>
      <c r="E19" s="364">
        <f>ROUND(D19/C19*100,2)</f>
        <v>100</v>
      </c>
    </row>
    <row r="20" spans="1:5" ht="12" customHeight="1">
      <c r="A20" s="375" t="s">
        <v>389</v>
      </c>
      <c r="B20" s="366">
        <v>13</v>
      </c>
      <c r="C20" s="367">
        <v>245</v>
      </c>
      <c r="D20" s="367">
        <v>234</v>
      </c>
      <c r="E20" s="364">
        <f>ROUND(D20/C20*100,2)</f>
        <v>95.51</v>
      </c>
    </row>
    <row r="21" spans="1:5" ht="12" customHeight="1">
      <c r="A21" s="365" t="s">
        <v>393</v>
      </c>
      <c r="B21" s="366">
        <v>14</v>
      </c>
      <c r="C21" s="367">
        <v>178604</v>
      </c>
      <c r="D21" s="367">
        <v>180398</v>
      </c>
      <c r="E21" s="364">
        <f>ROUND(D21/C21*100,2)</f>
        <v>101</v>
      </c>
    </row>
    <row r="22" spans="1:5" ht="12" customHeight="1">
      <c r="A22" s="368" t="s">
        <v>394</v>
      </c>
      <c r="B22" s="335">
        <v>15</v>
      </c>
      <c r="C22" s="369"/>
      <c r="D22" s="369"/>
      <c r="E22" s="370"/>
    </row>
    <row r="23" spans="1:5" s="376" customFormat="1" ht="12" customHeight="1">
      <c r="A23" s="371" t="s">
        <v>395</v>
      </c>
      <c r="B23" s="372">
        <v>16</v>
      </c>
      <c r="C23" s="373">
        <f>SUM(C24:C27)</f>
        <v>11189</v>
      </c>
      <c r="D23" s="373">
        <f>SUM(D24:D27)</f>
        <v>14183</v>
      </c>
      <c r="E23" s="374">
        <f>ROUND(D23/C23*100,2)</f>
        <v>126.76</v>
      </c>
    </row>
    <row r="24" spans="1:5" ht="12" customHeight="1">
      <c r="A24" s="362" t="s">
        <v>396</v>
      </c>
      <c r="B24" s="335">
        <v>17</v>
      </c>
      <c r="C24" s="363">
        <v>5888</v>
      </c>
      <c r="D24" s="363">
        <v>5888</v>
      </c>
      <c r="E24" s="364">
        <f>ROUND(D24/C24*100,2)</f>
        <v>100</v>
      </c>
    </row>
    <row r="25" spans="1:5" ht="12" customHeight="1">
      <c r="A25" s="365" t="s">
        <v>397</v>
      </c>
      <c r="B25" s="366">
        <v>18</v>
      </c>
      <c r="C25" s="367">
        <v>3012</v>
      </c>
      <c r="D25" s="367">
        <v>6038</v>
      </c>
      <c r="E25" s="364">
        <f>ROUND(D25/C25*100,2)</f>
        <v>200.46</v>
      </c>
    </row>
    <row r="26" spans="1:5" ht="12" customHeight="1">
      <c r="A26" s="368" t="s">
        <v>398</v>
      </c>
      <c r="B26" s="366">
        <v>19</v>
      </c>
      <c r="C26" s="369">
        <v>2289</v>
      </c>
      <c r="D26" s="369">
        <v>2257</v>
      </c>
      <c r="E26" s="364">
        <f>ROUND(D26/C26*100,2)</f>
        <v>98.6</v>
      </c>
    </row>
    <row r="27" spans="1:5" ht="12" customHeight="1">
      <c r="A27" s="368" t="s">
        <v>399</v>
      </c>
      <c r="B27" s="335">
        <v>20</v>
      </c>
      <c r="C27" s="369"/>
      <c r="D27" s="369"/>
      <c r="E27" s="364"/>
    </row>
    <row r="28" spans="1:5" ht="12" customHeight="1">
      <c r="A28" s="371" t="s">
        <v>400</v>
      </c>
      <c r="B28" s="372">
        <v>21</v>
      </c>
      <c r="C28" s="373">
        <f>C29+C30</f>
        <v>2786</v>
      </c>
      <c r="D28" s="373">
        <f>D29+D30</f>
        <v>2520</v>
      </c>
      <c r="E28" s="374">
        <f aca="true" t="shared" si="1" ref="E28:E33">ROUND(D28/C28*100,2)</f>
        <v>90.45</v>
      </c>
    </row>
    <row r="29" spans="1:5" ht="12" customHeight="1">
      <c r="A29" s="362" t="s">
        <v>401</v>
      </c>
      <c r="B29" s="335">
        <v>22</v>
      </c>
      <c r="C29" s="363">
        <v>2083</v>
      </c>
      <c r="D29" s="363">
        <v>1995</v>
      </c>
      <c r="E29" s="364">
        <f t="shared" si="1"/>
        <v>95.78</v>
      </c>
    </row>
    <row r="30" spans="1:5" ht="12" customHeight="1">
      <c r="A30" s="365" t="s">
        <v>402</v>
      </c>
      <c r="B30" s="366">
        <v>23</v>
      </c>
      <c r="C30" s="367">
        <v>703</v>
      </c>
      <c r="D30" s="367">
        <v>525</v>
      </c>
      <c r="E30" s="364">
        <f t="shared" si="1"/>
        <v>74.68</v>
      </c>
    </row>
    <row r="31" spans="1:5" ht="12" customHeight="1">
      <c r="A31" s="371" t="s">
        <v>403</v>
      </c>
      <c r="B31" s="377">
        <v>24</v>
      </c>
      <c r="C31" s="378">
        <v>3463</v>
      </c>
      <c r="D31" s="378">
        <v>4414</v>
      </c>
      <c r="E31" s="374">
        <f t="shared" si="1"/>
        <v>127.46</v>
      </c>
    </row>
    <row r="32" spans="1:5" ht="12" customHeight="1">
      <c r="A32" s="371" t="s">
        <v>404</v>
      </c>
      <c r="B32" s="377">
        <v>25</v>
      </c>
      <c r="C32" s="378">
        <f>C33+C34+C35</f>
        <v>2050</v>
      </c>
      <c r="D32" s="378">
        <f>D33+D34+D35</f>
        <v>2550</v>
      </c>
      <c r="E32" s="374">
        <f t="shared" si="1"/>
        <v>124.39</v>
      </c>
    </row>
    <row r="33" spans="1:5" ht="12" customHeight="1">
      <c r="A33" s="368" t="s">
        <v>405</v>
      </c>
      <c r="B33" s="366">
        <v>26</v>
      </c>
      <c r="C33" s="369">
        <v>2050</v>
      </c>
      <c r="D33" s="369">
        <v>2550</v>
      </c>
      <c r="E33" s="364">
        <f t="shared" si="1"/>
        <v>124.39</v>
      </c>
    </row>
    <row r="34" spans="1:5" ht="12" customHeight="1">
      <c r="A34" s="368" t="s">
        <v>406</v>
      </c>
      <c r="B34" s="366">
        <v>27</v>
      </c>
      <c r="C34" s="369"/>
      <c r="D34" s="369"/>
      <c r="E34" s="364"/>
    </row>
    <row r="35" spans="1:5" ht="12" customHeight="1" thickBot="1">
      <c r="A35" s="368" t="s">
        <v>407</v>
      </c>
      <c r="B35" s="379">
        <v>28</v>
      </c>
      <c r="C35" s="369"/>
      <c r="D35" s="369"/>
      <c r="E35" s="380"/>
    </row>
    <row r="36" spans="1:5" ht="12" customHeight="1" thickBot="1">
      <c r="A36" s="349" t="s">
        <v>408</v>
      </c>
      <c r="B36" s="381">
        <v>29</v>
      </c>
      <c r="C36" s="382">
        <v>67735</v>
      </c>
      <c r="D36" s="382">
        <v>64789</v>
      </c>
      <c r="E36" s="352">
        <f>ROUND(D36/C36*100,2)</f>
        <v>95.65</v>
      </c>
    </row>
    <row r="37" spans="1:5" ht="12" customHeight="1" thickBot="1">
      <c r="A37" s="349" t="s">
        <v>409</v>
      </c>
      <c r="B37" s="350">
        <v>30</v>
      </c>
      <c r="C37" s="383">
        <f>C8+C9+C32+C36</f>
        <v>702664</v>
      </c>
      <c r="D37" s="383">
        <f>D8+D9+D32+D36</f>
        <v>707534</v>
      </c>
      <c r="E37" s="352">
        <f>ROUND(D37/C37*100,2)</f>
        <v>100.69</v>
      </c>
    </row>
    <row r="38" spans="1:5" ht="12" customHeight="1" thickBot="1">
      <c r="A38" s="384" t="s">
        <v>410</v>
      </c>
      <c r="B38" s="385">
        <v>31</v>
      </c>
      <c r="C38" s="386">
        <v>282</v>
      </c>
      <c r="D38" s="386">
        <v>279</v>
      </c>
      <c r="E38" s="352">
        <f>ROUND(D38/C38*100,2)</f>
        <v>98.94</v>
      </c>
    </row>
    <row r="39" spans="1:5" ht="12" customHeight="1" thickBot="1">
      <c r="A39" s="349" t="s">
        <v>411</v>
      </c>
      <c r="B39" s="350">
        <v>32</v>
      </c>
      <c r="C39" s="383">
        <f>C40+C41+C44+C45</f>
        <v>4516</v>
      </c>
      <c r="D39" s="383">
        <f>D40+D41+D44+D45</f>
        <v>1550</v>
      </c>
      <c r="E39" s="352">
        <f>ROUND(D39/C39*100,2)</f>
        <v>34.32</v>
      </c>
    </row>
    <row r="40" spans="1:5" ht="12" customHeight="1">
      <c r="A40" s="362" t="s">
        <v>412</v>
      </c>
      <c r="B40" s="335">
        <v>33</v>
      </c>
      <c r="C40" s="363"/>
      <c r="D40" s="363"/>
      <c r="E40" s="387"/>
    </row>
    <row r="41" spans="1:5" ht="12" customHeight="1">
      <c r="A41" s="365" t="s">
        <v>413</v>
      </c>
      <c r="B41" s="366">
        <v>34</v>
      </c>
      <c r="C41" s="367">
        <v>4443</v>
      </c>
      <c r="D41" s="367">
        <v>1517</v>
      </c>
      <c r="E41" s="364">
        <f>ROUND(D41/C41*100,2)</f>
        <v>34.14</v>
      </c>
    </row>
    <row r="42" spans="1:5" ht="12" customHeight="1">
      <c r="A42" s="388" t="s">
        <v>414</v>
      </c>
      <c r="B42" s="366">
        <v>35</v>
      </c>
      <c r="C42" s="367">
        <v>2954</v>
      </c>
      <c r="D42" s="367">
        <v>793</v>
      </c>
      <c r="E42" s="364">
        <f>ROUND(D42/C42*100,2)</f>
        <v>26.84</v>
      </c>
    </row>
    <row r="43" spans="1:5" ht="12" customHeight="1">
      <c r="A43" s="375" t="s">
        <v>415</v>
      </c>
      <c r="B43" s="366">
        <v>36</v>
      </c>
      <c r="C43" s="367">
        <v>1489</v>
      </c>
      <c r="D43" s="367">
        <v>724</v>
      </c>
      <c r="E43" s="364">
        <f>ROUND(D43/C43*100,2)</f>
        <v>48.62</v>
      </c>
    </row>
    <row r="44" spans="1:5" ht="12" customHeight="1">
      <c r="A44" s="375" t="s">
        <v>416</v>
      </c>
      <c r="B44" s="366">
        <v>37</v>
      </c>
      <c r="C44" s="367">
        <v>73</v>
      </c>
      <c r="D44" s="367">
        <v>33</v>
      </c>
      <c r="E44" s="364">
        <f>ROUND(D44/C44*100,2)</f>
        <v>45.21</v>
      </c>
    </row>
    <row r="45" spans="1:5" ht="12" customHeight="1">
      <c r="A45" s="375" t="s">
        <v>417</v>
      </c>
      <c r="B45" s="366">
        <v>38</v>
      </c>
      <c r="C45" s="367"/>
      <c r="D45" s="367"/>
      <c r="E45" s="364"/>
    </row>
    <row r="46" spans="1:5" ht="12" customHeight="1">
      <c r="A46" s="375" t="s">
        <v>418</v>
      </c>
      <c r="B46" s="366">
        <v>39</v>
      </c>
      <c r="C46" s="367"/>
      <c r="D46" s="367"/>
      <c r="E46" s="364"/>
    </row>
    <row r="47" spans="1:5" ht="12" customHeight="1">
      <c r="A47" s="375" t="s">
        <v>419</v>
      </c>
      <c r="B47" s="366">
        <v>40</v>
      </c>
      <c r="C47" s="367"/>
      <c r="D47" s="367"/>
      <c r="E47" s="364"/>
    </row>
    <row r="48" spans="1:5" ht="12" customHeight="1" thickBot="1">
      <c r="A48" s="389" t="s">
        <v>420</v>
      </c>
      <c r="B48" s="379">
        <v>41</v>
      </c>
      <c r="C48" s="369"/>
      <c r="D48" s="369"/>
      <c r="E48" s="380"/>
    </row>
    <row r="49" spans="1:5" ht="12" customHeight="1" thickBot="1">
      <c r="A49" s="390" t="s">
        <v>421</v>
      </c>
      <c r="B49" s="350">
        <v>42</v>
      </c>
      <c r="C49" s="351"/>
      <c r="D49" s="351"/>
      <c r="E49" s="352"/>
    </row>
    <row r="50" spans="1:5" ht="12" customHeight="1" thickBot="1">
      <c r="A50" s="390" t="s">
        <v>25</v>
      </c>
      <c r="B50" s="350">
        <v>43</v>
      </c>
      <c r="C50" s="351">
        <v>265</v>
      </c>
      <c r="D50" s="351">
        <v>1773</v>
      </c>
      <c r="E50" s="352">
        <f>ROUND(D50/C50*100,2)</f>
        <v>669.06</v>
      </c>
    </row>
    <row r="51" spans="1:5" ht="12" customHeight="1" thickBot="1">
      <c r="A51" s="390" t="s">
        <v>422</v>
      </c>
      <c r="B51" s="381">
        <v>44</v>
      </c>
      <c r="C51" s="351">
        <v>759</v>
      </c>
      <c r="D51" s="351">
        <v>2741</v>
      </c>
      <c r="E51" s="352">
        <f>ROUND(D51/C51*100,2)</f>
        <v>361.13</v>
      </c>
    </row>
    <row r="52" spans="1:5" ht="12" customHeight="1" thickBot="1">
      <c r="A52" s="349" t="s">
        <v>423</v>
      </c>
      <c r="B52" s="350">
        <v>45</v>
      </c>
      <c r="C52" s="353">
        <f>C38+C39+C49+C50+C51</f>
        <v>5822</v>
      </c>
      <c r="D52" s="353">
        <f>D38+D39+D49+D50+D51</f>
        <v>6343</v>
      </c>
      <c r="E52" s="352">
        <f>ROUND(D52/C52*100,2)</f>
        <v>108.95</v>
      </c>
    </row>
    <row r="53" spans="1:5" ht="18" customHeight="1" thickBot="1">
      <c r="A53" s="349" t="s">
        <v>424</v>
      </c>
      <c r="B53" s="391">
        <v>46</v>
      </c>
      <c r="C53" s="353">
        <f>C37+C52</f>
        <v>708486</v>
      </c>
      <c r="D53" s="353">
        <f>D37+D52</f>
        <v>713877</v>
      </c>
      <c r="E53" s="352">
        <f>ROUND(D53/C53*100,2)</f>
        <v>100.76</v>
      </c>
    </row>
    <row r="54" ht="12">
      <c r="A54" s="392"/>
    </row>
    <row r="56" ht="12">
      <c r="B56" s="394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66.00390625" style="396" customWidth="1"/>
    <col min="2" max="2" width="6.375" style="397" customWidth="1"/>
    <col min="3" max="4" width="15.875" style="398" customWidth="1"/>
    <col min="5" max="5" width="11.625" style="443" bestFit="1" customWidth="1"/>
    <col min="6" max="16384" width="9.375" style="395" customWidth="1"/>
  </cols>
  <sheetData>
    <row r="1" spans="1:5" ht="12.75">
      <c r="A1" s="564" t="s">
        <v>378</v>
      </c>
      <c r="B1" s="564"/>
      <c r="C1" s="564"/>
      <c r="D1" s="564"/>
      <c r="E1" s="564"/>
    </row>
    <row r="2" spans="1:5" ht="12.75">
      <c r="A2" s="564" t="s">
        <v>525</v>
      </c>
      <c r="B2" s="564"/>
      <c r="C2" s="564"/>
      <c r="D2" s="564"/>
      <c r="E2" s="564"/>
    </row>
    <row r="3" spans="1:5" ht="12.75">
      <c r="A3" s="564" t="s">
        <v>379</v>
      </c>
      <c r="B3" s="564"/>
      <c r="C3" s="564"/>
      <c r="D3" s="564"/>
      <c r="E3" s="564"/>
    </row>
    <row r="4" ht="13.5" thickBot="1">
      <c r="E4" s="399" t="s">
        <v>380</v>
      </c>
    </row>
    <row r="5" spans="1:5" s="403" customFormat="1" ht="31.5" customHeight="1">
      <c r="A5" s="562" t="s">
        <v>12</v>
      </c>
      <c r="B5" s="556" t="s">
        <v>1</v>
      </c>
      <c r="C5" s="400" t="s">
        <v>2</v>
      </c>
      <c r="D5" s="401" t="s">
        <v>3</v>
      </c>
      <c r="E5" s="402" t="s">
        <v>425</v>
      </c>
    </row>
    <row r="6" spans="1:5" s="403" customFormat="1" ht="13.5" thickBot="1">
      <c r="A6" s="563"/>
      <c r="B6" s="561"/>
      <c r="C6" s="404" t="s">
        <v>5</v>
      </c>
      <c r="D6" s="405"/>
      <c r="E6" s="406"/>
    </row>
    <row r="7" spans="1:5" s="412" customFormat="1" ht="13.5" thickBot="1">
      <c r="A7" s="407" t="s">
        <v>7</v>
      </c>
      <c r="B7" s="408" t="s">
        <v>8</v>
      </c>
      <c r="C7" s="409" t="s">
        <v>9</v>
      </c>
      <c r="D7" s="410" t="s">
        <v>10</v>
      </c>
      <c r="E7" s="411" t="s">
        <v>11</v>
      </c>
    </row>
    <row r="8" spans="1:5" ht="12.75" customHeight="1">
      <c r="A8" s="413" t="s">
        <v>512</v>
      </c>
      <c r="B8" s="414">
        <v>47</v>
      </c>
      <c r="C8" s="415">
        <v>529451</v>
      </c>
      <c r="D8" s="415">
        <v>529451</v>
      </c>
      <c r="E8" s="416">
        <f>ROUND(D8/C8*100,2)</f>
        <v>100</v>
      </c>
    </row>
    <row r="9" spans="1:5" ht="12.75">
      <c r="A9" s="417" t="s">
        <v>426</v>
      </c>
      <c r="B9" s="414">
        <v>48</v>
      </c>
      <c r="C9" s="418">
        <v>123020</v>
      </c>
      <c r="D9" s="418">
        <v>122766</v>
      </c>
      <c r="E9" s="419">
        <f>ROUND(D9/C9*100,2)</f>
        <v>99.79</v>
      </c>
    </row>
    <row r="10" spans="1:5" ht="13.5" thickBot="1">
      <c r="A10" s="420" t="s">
        <v>427</v>
      </c>
      <c r="B10" s="421">
        <v>49</v>
      </c>
      <c r="C10" s="422"/>
      <c r="D10" s="422"/>
      <c r="E10" s="423"/>
    </row>
    <row r="11" spans="1:5" ht="12.75" customHeight="1" thickBot="1">
      <c r="A11" s="390" t="s">
        <v>428</v>
      </c>
      <c r="B11" s="424">
        <v>50</v>
      </c>
      <c r="C11" s="425">
        <f>SUM(C8:C10)</f>
        <v>652471</v>
      </c>
      <c r="D11" s="425">
        <f>SUM(D8:D10)</f>
        <v>652217</v>
      </c>
      <c r="E11" s="352">
        <f>ROUND(D11/C11*100,2)</f>
        <v>99.96</v>
      </c>
    </row>
    <row r="12" spans="1:5" ht="12.75" customHeight="1">
      <c r="A12" s="426" t="s">
        <v>429</v>
      </c>
      <c r="B12" s="427">
        <v>51</v>
      </c>
      <c r="C12" s="428">
        <f>C13+C14</f>
        <v>-1739</v>
      </c>
      <c r="D12" s="428">
        <f>D13+D14</f>
        <v>4514</v>
      </c>
      <c r="E12" s="357">
        <f>ROUND(D12/C12*100,2)</f>
        <v>-259.57</v>
      </c>
    </row>
    <row r="13" spans="1:5" ht="12.75">
      <c r="A13" s="413" t="s">
        <v>430</v>
      </c>
      <c r="B13" s="414">
        <v>52</v>
      </c>
      <c r="C13" s="415">
        <v>-1776</v>
      </c>
      <c r="D13" s="415">
        <v>8087</v>
      </c>
      <c r="E13" s="419">
        <f>ROUND(D13/C13*100,2)</f>
        <v>-455.35</v>
      </c>
    </row>
    <row r="14" spans="1:5" ht="12.75">
      <c r="A14" s="420" t="s">
        <v>431</v>
      </c>
      <c r="B14" s="430">
        <v>53</v>
      </c>
      <c r="C14" s="422">
        <v>37</v>
      </c>
      <c r="D14" s="422">
        <v>-3573</v>
      </c>
      <c r="E14" s="419">
        <f>ROUND(D14/C14*100,2)</f>
        <v>-9656.76</v>
      </c>
    </row>
    <row r="15" spans="1:5" ht="12.75">
      <c r="A15" s="431" t="s">
        <v>432</v>
      </c>
      <c r="B15" s="432">
        <v>54</v>
      </c>
      <c r="C15" s="433">
        <f>SUM(C16:C17)</f>
        <v>0</v>
      </c>
      <c r="D15" s="433">
        <f>SUM(D16:D17)</f>
        <v>0</v>
      </c>
      <c r="E15" s="429"/>
    </row>
    <row r="16" spans="1:5" ht="12.75">
      <c r="A16" s="413" t="s">
        <v>433</v>
      </c>
      <c r="B16" s="414">
        <v>55</v>
      </c>
      <c r="C16" s="415"/>
      <c r="D16" s="415"/>
      <c r="E16" s="429"/>
    </row>
    <row r="17" spans="1:5" ht="13.5" thickBot="1">
      <c r="A17" s="420" t="s">
        <v>434</v>
      </c>
      <c r="B17" s="430">
        <v>56</v>
      </c>
      <c r="C17" s="422"/>
      <c r="D17" s="422"/>
      <c r="E17" s="429"/>
    </row>
    <row r="18" spans="1:5" ht="13.5" thickBot="1">
      <c r="A18" s="434" t="s">
        <v>435</v>
      </c>
      <c r="B18" s="424">
        <v>57</v>
      </c>
      <c r="C18" s="425">
        <f>C12+C15</f>
        <v>-1739</v>
      </c>
      <c r="D18" s="425">
        <f>D12+D15</f>
        <v>4514</v>
      </c>
      <c r="E18" s="352">
        <f>ROUND(D18/C18*100,2)</f>
        <v>-259.57</v>
      </c>
    </row>
    <row r="19" spans="1:5" ht="13.5" thickBot="1">
      <c r="A19" s="390" t="s">
        <v>436</v>
      </c>
      <c r="B19" s="424">
        <v>58</v>
      </c>
      <c r="C19" s="425">
        <f>SUM(C20:C23)</f>
        <v>50893</v>
      </c>
      <c r="D19" s="425">
        <f>SUM(D20:D23)</f>
        <v>47322</v>
      </c>
      <c r="E19" s="352">
        <f>ROUND(D19/C19*100,2)</f>
        <v>92.98</v>
      </c>
    </row>
    <row r="20" spans="1:5" ht="12.75">
      <c r="A20" s="413" t="s">
        <v>437</v>
      </c>
      <c r="B20" s="414">
        <v>59</v>
      </c>
      <c r="C20" s="415"/>
      <c r="D20" s="415"/>
      <c r="E20" s="357"/>
    </row>
    <row r="21" spans="1:5" ht="12.75">
      <c r="A21" s="417" t="s">
        <v>438</v>
      </c>
      <c r="B21" s="414">
        <v>60</v>
      </c>
      <c r="C21" s="418"/>
      <c r="D21" s="418"/>
      <c r="E21" s="374"/>
    </row>
    <row r="22" spans="1:5" ht="12.75">
      <c r="A22" s="417" t="s">
        <v>439</v>
      </c>
      <c r="B22" s="414">
        <v>61</v>
      </c>
      <c r="C22" s="418">
        <v>50893</v>
      </c>
      <c r="D22" s="418">
        <v>47322</v>
      </c>
      <c r="E22" s="419">
        <f>ROUND(D22/C22*100,2)</f>
        <v>92.98</v>
      </c>
    </row>
    <row r="23" spans="1:5" ht="13.5" thickBot="1">
      <c r="A23" s="420" t="s">
        <v>440</v>
      </c>
      <c r="B23" s="430">
        <v>62</v>
      </c>
      <c r="C23" s="422"/>
      <c r="D23" s="422"/>
      <c r="E23" s="498"/>
    </row>
    <row r="24" spans="1:5" ht="13.5" thickBot="1">
      <c r="A24" s="390" t="s">
        <v>441</v>
      </c>
      <c r="B24" s="424">
        <v>63</v>
      </c>
      <c r="C24" s="425">
        <f>C25+C26+C29+C32</f>
        <v>6861</v>
      </c>
      <c r="D24" s="425">
        <f>D25+D26+D29+D32</f>
        <v>9824</v>
      </c>
      <c r="E24" s="352">
        <f>ROUND(D24/C24*100,2)</f>
        <v>143.19</v>
      </c>
    </row>
    <row r="25" spans="1:5" ht="12.75">
      <c r="A25" s="413" t="s">
        <v>442</v>
      </c>
      <c r="B25" s="414">
        <v>64</v>
      </c>
      <c r="C25" s="415"/>
      <c r="D25" s="415"/>
      <c r="E25" s="436"/>
    </row>
    <row r="26" spans="1:5" ht="12.75" customHeight="1">
      <c r="A26" s="417" t="s">
        <v>443</v>
      </c>
      <c r="B26" s="414">
        <v>65</v>
      </c>
      <c r="C26" s="418">
        <v>2763</v>
      </c>
      <c r="D26" s="418"/>
      <c r="E26" s="419"/>
    </row>
    <row r="27" spans="1:5" ht="12.75" customHeight="1">
      <c r="A27" s="417" t="s">
        <v>444</v>
      </c>
      <c r="B27" s="414">
        <v>66</v>
      </c>
      <c r="C27" s="418">
        <v>2763</v>
      </c>
      <c r="D27" s="418"/>
      <c r="E27" s="419"/>
    </row>
    <row r="28" spans="1:5" ht="12.75" customHeight="1">
      <c r="A28" s="417" t="s">
        <v>445</v>
      </c>
      <c r="B28" s="414">
        <v>67</v>
      </c>
      <c r="C28" s="418"/>
      <c r="D28" s="418"/>
      <c r="E28" s="419"/>
    </row>
    <row r="29" spans="1:5" ht="12.75">
      <c r="A29" s="417" t="s">
        <v>446</v>
      </c>
      <c r="B29" s="414">
        <v>68</v>
      </c>
      <c r="C29" s="418">
        <v>195</v>
      </c>
      <c r="D29" s="418">
        <v>4646</v>
      </c>
      <c r="E29" s="419">
        <f>ROUND(D29/C29*100,2)</f>
        <v>2382.56</v>
      </c>
    </row>
    <row r="30" spans="1:5" ht="12.75">
      <c r="A30" s="417" t="s">
        <v>447</v>
      </c>
      <c r="B30" s="414">
        <v>69</v>
      </c>
      <c r="C30" s="418">
        <v>195</v>
      </c>
      <c r="D30" s="418">
        <v>4646</v>
      </c>
      <c r="E30" s="419">
        <f>ROUND(D30/C30*100,2)</f>
        <v>2382.56</v>
      </c>
    </row>
    <row r="31" spans="1:5" ht="12.75">
      <c r="A31" s="417" t="s">
        <v>448</v>
      </c>
      <c r="B31" s="414">
        <v>70</v>
      </c>
      <c r="C31" s="418"/>
      <c r="D31" s="418"/>
      <c r="E31" s="419"/>
    </row>
    <row r="32" spans="1:5" ht="12.75">
      <c r="A32" s="417" t="s">
        <v>449</v>
      </c>
      <c r="B32" s="414">
        <v>71</v>
      </c>
      <c r="C32" s="418">
        <v>3903</v>
      </c>
      <c r="D32" s="418">
        <v>5178</v>
      </c>
      <c r="E32" s="419">
        <f>ROUND(D32/C32*100,2)</f>
        <v>132.67</v>
      </c>
    </row>
    <row r="33" spans="1:5" ht="12.75">
      <c r="A33" s="437" t="s">
        <v>450</v>
      </c>
      <c r="B33" s="414">
        <v>72</v>
      </c>
      <c r="C33" s="418">
        <v>214</v>
      </c>
      <c r="D33" s="418">
        <v>1607</v>
      </c>
      <c r="E33" s="419">
        <f>ROUND(D33/C33*100,2)</f>
        <v>750.93</v>
      </c>
    </row>
    <row r="34" spans="1:5" ht="12.75">
      <c r="A34" s="438" t="s">
        <v>451</v>
      </c>
      <c r="B34" s="414">
        <v>75</v>
      </c>
      <c r="C34" s="418"/>
      <c r="D34" s="418"/>
      <c r="E34" s="435"/>
    </row>
    <row r="35" spans="1:5" ht="12.75">
      <c r="A35" s="438" t="s">
        <v>452</v>
      </c>
      <c r="B35" s="414">
        <v>76</v>
      </c>
      <c r="C35" s="418"/>
      <c r="D35" s="418"/>
      <c r="E35" s="419"/>
    </row>
    <row r="36" spans="1:5" ht="13.5" thickBot="1">
      <c r="A36" s="439" t="s">
        <v>453</v>
      </c>
      <c r="B36" s="430">
        <v>77</v>
      </c>
      <c r="C36" s="422">
        <v>118</v>
      </c>
      <c r="D36" s="422"/>
      <c r="E36" s="440">
        <f>ROUND(D36/C36*100,2)</f>
        <v>0</v>
      </c>
    </row>
    <row r="37" spans="1:5" ht="12.75" customHeight="1" thickBot="1">
      <c r="A37" s="390" t="s">
        <v>454</v>
      </c>
      <c r="B37" s="424">
        <v>78</v>
      </c>
      <c r="C37" s="441"/>
      <c r="D37" s="441"/>
      <c r="E37" s="442"/>
    </row>
    <row r="38" spans="1:5" ht="13.5" thickBot="1">
      <c r="A38" s="434" t="s">
        <v>455</v>
      </c>
      <c r="B38" s="424">
        <v>79</v>
      </c>
      <c r="C38" s="425">
        <f>C19+C24+C37</f>
        <v>57754</v>
      </c>
      <c r="D38" s="425">
        <f>D19+D24+D37</f>
        <v>57146</v>
      </c>
      <c r="E38" s="352">
        <f>ROUND(D38/C38*100,2)</f>
        <v>98.95</v>
      </c>
    </row>
    <row r="39" spans="1:5" ht="17.25" customHeight="1" thickBot="1">
      <c r="A39" s="390" t="s">
        <v>456</v>
      </c>
      <c r="B39" s="424">
        <v>80</v>
      </c>
      <c r="C39" s="425">
        <f>C11+C18+C38</f>
        <v>708486</v>
      </c>
      <c r="D39" s="425">
        <f>D11+D18+D38</f>
        <v>713877</v>
      </c>
      <c r="E39" s="352">
        <f>ROUND(D39/C39*100,2)</f>
        <v>100.76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C14" sqref="C14"/>
    </sheetView>
  </sheetViews>
  <sheetFormatPr defaultColWidth="12.00390625" defaultRowHeight="12.75"/>
  <cols>
    <col min="1" max="1" width="49.625" style="444" customWidth="1"/>
    <col min="2" max="2" width="6.875" style="444" customWidth="1"/>
    <col min="3" max="3" width="17.125" style="445" customWidth="1"/>
    <col min="4" max="4" width="19.125" style="445" customWidth="1"/>
    <col min="5" max="16384" width="12.00390625" style="444" customWidth="1"/>
  </cols>
  <sheetData>
    <row r="1" ht="16.5" thickBot="1"/>
    <row r="2" spans="1:4" ht="43.5" customHeight="1" thickBot="1">
      <c r="A2" s="446" t="s">
        <v>92</v>
      </c>
      <c r="B2" s="447" t="s">
        <v>1</v>
      </c>
      <c r="C2" s="448" t="s">
        <v>457</v>
      </c>
      <c r="D2" s="449" t="s">
        <v>458</v>
      </c>
    </row>
    <row r="3" spans="1:4" ht="15.75" customHeight="1">
      <c r="A3" s="450" t="s">
        <v>459</v>
      </c>
      <c r="B3" s="451" t="s">
        <v>63</v>
      </c>
      <c r="C3" s="452"/>
      <c r="D3" s="453"/>
    </row>
    <row r="4" spans="1:4" ht="15.75" customHeight="1">
      <c r="A4" s="454" t="s">
        <v>460</v>
      </c>
      <c r="B4" s="455" t="s">
        <v>64</v>
      </c>
      <c r="C4" s="456"/>
      <c r="D4" s="457"/>
    </row>
    <row r="5" spans="1:4" ht="15.75" customHeight="1">
      <c r="A5" s="454" t="s">
        <v>461</v>
      </c>
      <c r="B5" s="455" t="s">
        <v>145</v>
      </c>
      <c r="C5" s="456">
        <v>32</v>
      </c>
      <c r="D5" s="457">
        <v>260</v>
      </c>
    </row>
    <row r="6" spans="1:4" ht="15.75" customHeight="1">
      <c r="A6" s="454" t="s">
        <v>462</v>
      </c>
      <c r="B6" s="455" t="s">
        <v>148</v>
      </c>
      <c r="C6" s="456"/>
      <c r="D6" s="457"/>
    </row>
    <row r="7" spans="1:4" ht="15.75" customHeight="1">
      <c r="A7" s="454" t="s">
        <v>463</v>
      </c>
      <c r="B7" s="455" t="s">
        <v>149</v>
      </c>
      <c r="C7" s="456"/>
      <c r="D7" s="457"/>
    </row>
    <row r="8" spans="1:4" ht="15.75" customHeight="1">
      <c r="A8" s="454" t="s">
        <v>464</v>
      </c>
      <c r="B8" s="455" t="s">
        <v>150</v>
      </c>
      <c r="C8" s="456"/>
      <c r="D8" s="457"/>
    </row>
    <row r="9" spans="1:4" ht="15.75" customHeight="1">
      <c r="A9" s="454" t="s">
        <v>465</v>
      </c>
      <c r="B9" s="455" t="s">
        <v>151</v>
      </c>
      <c r="C9" s="456"/>
      <c r="D9" s="457"/>
    </row>
    <row r="10" spans="1:4" ht="15.75" customHeight="1">
      <c r="A10" s="454" t="s">
        <v>466</v>
      </c>
      <c r="B10" s="455" t="s">
        <v>152</v>
      </c>
      <c r="C10" s="456">
        <v>2940</v>
      </c>
      <c r="D10" s="457">
        <v>1950</v>
      </c>
    </row>
    <row r="11" spans="1:4" ht="15.75" customHeight="1">
      <c r="A11" s="458"/>
      <c r="B11" s="455" t="s">
        <v>467</v>
      </c>
      <c r="C11" s="456"/>
      <c r="D11" s="457"/>
    </row>
    <row r="12" spans="1:4" ht="15.75" customHeight="1">
      <c r="A12" s="458"/>
      <c r="B12" s="455" t="s">
        <v>468</v>
      </c>
      <c r="C12" s="456"/>
      <c r="D12" s="457"/>
    </row>
    <row r="13" spans="1:4" ht="15.75" customHeight="1">
      <c r="A13" s="458"/>
      <c r="B13" s="455" t="s">
        <v>469</v>
      </c>
      <c r="C13" s="456"/>
      <c r="D13" s="457"/>
    </row>
    <row r="14" spans="1:4" ht="15.75" customHeight="1">
      <c r="A14" s="458"/>
      <c r="B14" s="455" t="s">
        <v>470</v>
      </c>
      <c r="C14" s="456"/>
      <c r="D14" s="457"/>
    </row>
    <row r="15" spans="1:4" ht="15.75" customHeight="1">
      <c r="A15" s="458"/>
      <c r="B15" s="455" t="s">
        <v>471</v>
      </c>
      <c r="C15" s="456"/>
      <c r="D15" s="457"/>
    </row>
    <row r="16" spans="1:4" ht="15.75" customHeight="1">
      <c r="A16" s="458"/>
      <c r="B16" s="455" t="s">
        <v>472</v>
      </c>
      <c r="C16" s="456"/>
      <c r="D16" s="457"/>
    </row>
    <row r="17" spans="1:4" ht="15.75" customHeight="1">
      <c r="A17" s="458"/>
      <c r="B17" s="455" t="s">
        <v>473</v>
      </c>
      <c r="C17" s="456"/>
      <c r="D17" s="457"/>
    </row>
    <row r="18" spans="1:4" ht="15.75" customHeight="1">
      <c r="A18" s="458"/>
      <c r="B18" s="455" t="s">
        <v>474</v>
      </c>
      <c r="C18" s="456"/>
      <c r="D18" s="457"/>
    </row>
    <row r="19" spans="1:4" ht="15.75" customHeight="1">
      <c r="A19" s="458"/>
      <c r="B19" s="455" t="s">
        <v>475</v>
      </c>
      <c r="C19" s="456"/>
      <c r="D19" s="457"/>
    </row>
    <row r="20" spans="1:4" ht="15.75" customHeight="1">
      <c r="A20" s="458"/>
      <c r="B20" s="455" t="s">
        <v>476</v>
      </c>
      <c r="C20" s="456"/>
      <c r="D20" s="457"/>
    </row>
    <row r="21" spans="1:4" ht="15.75" customHeight="1">
      <c r="A21" s="458"/>
      <c r="B21" s="455" t="s">
        <v>477</v>
      </c>
      <c r="C21" s="456"/>
      <c r="D21" s="457"/>
    </row>
    <row r="22" spans="1:4" ht="15.75" customHeight="1">
      <c r="A22" s="458"/>
      <c r="B22" s="455" t="s">
        <v>478</v>
      </c>
      <c r="C22" s="456"/>
      <c r="D22" s="457"/>
    </row>
    <row r="23" spans="1:4" ht="15.75" customHeight="1">
      <c r="A23" s="458"/>
      <c r="B23" s="455" t="s">
        <v>479</v>
      </c>
      <c r="C23" s="456"/>
      <c r="D23" s="457"/>
    </row>
    <row r="24" spans="1:4" ht="15.75" customHeight="1">
      <c r="A24" s="458"/>
      <c r="B24" s="455" t="s">
        <v>480</v>
      </c>
      <c r="C24" s="456"/>
      <c r="D24" s="457"/>
    </row>
    <row r="25" spans="1:4" ht="15.75" customHeight="1">
      <c r="A25" s="458"/>
      <c r="B25" s="455" t="s">
        <v>481</v>
      </c>
      <c r="C25" s="456"/>
      <c r="D25" s="457"/>
    </row>
    <row r="26" spans="1:4" ht="15.75" customHeight="1">
      <c r="A26" s="458"/>
      <c r="B26" s="455" t="s">
        <v>482</v>
      </c>
      <c r="C26" s="456"/>
      <c r="D26" s="457"/>
    </row>
    <row r="27" spans="1:4" ht="15.75" customHeight="1">
      <c r="A27" s="458"/>
      <c r="B27" s="455" t="s">
        <v>483</v>
      </c>
      <c r="C27" s="456"/>
      <c r="D27" s="457"/>
    </row>
    <row r="28" spans="1:4" ht="15.75" customHeight="1">
      <c r="A28" s="458"/>
      <c r="B28" s="455" t="s">
        <v>484</v>
      </c>
      <c r="C28" s="456"/>
      <c r="D28" s="457"/>
    </row>
    <row r="29" spans="1:4" ht="15.75" customHeight="1">
      <c r="A29" s="458"/>
      <c r="B29" s="455" t="s">
        <v>485</v>
      </c>
      <c r="C29" s="456"/>
      <c r="D29" s="457"/>
    </row>
    <row r="30" spans="1:4" ht="15.75" customHeight="1">
      <c r="A30" s="458"/>
      <c r="B30" s="455" t="s">
        <v>486</v>
      </c>
      <c r="C30" s="456"/>
      <c r="D30" s="457"/>
    </row>
    <row r="31" spans="1:4" ht="15.75" customHeight="1">
      <c r="A31" s="458"/>
      <c r="B31" s="455" t="s">
        <v>487</v>
      </c>
      <c r="C31" s="456"/>
      <c r="D31" s="457"/>
    </row>
    <row r="32" spans="1:4" ht="15.75" customHeight="1">
      <c r="A32" s="458"/>
      <c r="B32" s="455" t="s">
        <v>488</v>
      </c>
      <c r="C32" s="456"/>
      <c r="D32" s="457"/>
    </row>
    <row r="33" spans="1:4" ht="15.75" customHeight="1">
      <c r="A33" s="458"/>
      <c r="B33" s="455" t="s">
        <v>489</v>
      </c>
      <c r="C33" s="456"/>
      <c r="D33" s="457"/>
    </row>
    <row r="34" spans="1:4" ht="15.75" customHeight="1">
      <c r="A34" s="458"/>
      <c r="B34" s="455" t="s">
        <v>490</v>
      </c>
      <c r="C34" s="456"/>
      <c r="D34" s="457"/>
    </row>
    <row r="35" spans="1:4" ht="15.75" customHeight="1" thickBot="1">
      <c r="A35" s="459"/>
      <c r="B35" s="460" t="s">
        <v>491</v>
      </c>
      <c r="C35" s="461"/>
      <c r="D35" s="462"/>
    </row>
    <row r="36" spans="1:4" ht="15.75" customHeight="1" thickBot="1">
      <c r="A36" s="566" t="s">
        <v>84</v>
      </c>
      <c r="B36" s="567"/>
      <c r="C36" s="463"/>
      <c r="D36" s="464">
        <f>SUM(D3:D28)</f>
        <v>2210</v>
      </c>
    </row>
    <row r="38" spans="1:4" ht="15.75">
      <c r="A38" s="465"/>
      <c r="B38" s="466"/>
      <c r="C38" s="565"/>
      <c r="D38" s="565"/>
    </row>
    <row r="39" spans="1:4" ht="15.75">
      <c r="A39" s="465"/>
      <c r="B39" s="466"/>
      <c r="C39" s="467"/>
      <c r="D39" s="467"/>
    </row>
    <row r="40" spans="1:4" ht="15.75">
      <c r="A40" s="466"/>
      <c r="B40" s="466"/>
      <c r="C40" s="565"/>
      <c r="D40" s="565"/>
    </row>
    <row r="41" spans="1:2" ht="15.75">
      <c r="A41" s="468"/>
      <c r="B41" s="468"/>
    </row>
    <row r="42" spans="1:3" ht="15.75">
      <c r="A42" s="468"/>
      <c r="B42" s="468"/>
      <c r="C42" s="469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2011. december 31.&amp;R&amp;"Times New Roman,Félkövér"14.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workbookViewId="0" topLeftCell="A1">
      <selection activeCell="C12" sqref="C12"/>
    </sheetView>
  </sheetViews>
  <sheetFormatPr defaultColWidth="12.00390625" defaultRowHeight="12.75"/>
  <cols>
    <col min="1" max="1" width="51.50390625" style="444" customWidth="1"/>
    <col min="2" max="2" width="6.875" style="444" customWidth="1"/>
    <col min="3" max="3" width="17.125" style="444" customWidth="1"/>
    <col min="4" max="4" width="19.125" style="445" customWidth="1"/>
    <col min="5" max="16384" width="12.00390625" style="444" customWidth="1"/>
  </cols>
  <sheetData>
    <row r="1" ht="16.5" thickBot="1"/>
    <row r="2" spans="1:4" ht="43.5" customHeight="1">
      <c r="A2" s="470" t="s">
        <v>492</v>
      </c>
      <c r="B2" s="471" t="s">
        <v>1</v>
      </c>
      <c r="C2" s="472" t="s">
        <v>457</v>
      </c>
      <c r="D2" s="473" t="s">
        <v>458</v>
      </c>
    </row>
    <row r="3" spans="1:4" ht="15.75" customHeight="1">
      <c r="A3" s="454" t="s">
        <v>493</v>
      </c>
      <c r="B3" s="455" t="s">
        <v>63</v>
      </c>
      <c r="C3" s="474"/>
      <c r="D3" s="457"/>
    </row>
    <row r="4" spans="1:4" ht="15.75" customHeight="1">
      <c r="A4" s="454" t="s">
        <v>494</v>
      </c>
      <c r="B4" s="455" t="s">
        <v>64</v>
      </c>
      <c r="C4" s="474"/>
      <c r="D4" s="457"/>
    </row>
    <row r="5" spans="1:4" ht="15.75" customHeight="1">
      <c r="A5" s="454" t="s">
        <v>495</v>
      </c>
      <c r="B5" s="455" t="s">
        <v>145</v>
      </c>
      <c r="C5" s="474"/>
      <c r="D5" s="457"/>
    </row>
    <row r="6" spans="1:4" ht="15.75" customHeight="1">
      <c r="A6" s="454" t="s">
        <v>496</v>
      </c>
      <c r="B6" s="455" t="s">
        <v>148</v>
      </c>
      <c r="C6" s="474"/>
      <c r="D6" s="457"/>
    </row>
    <row r="7" spans="1:4" ht="15.75" customHeight="1">
      <c r="A7" s="475" t="s">
        <v>497</v>
      </c>
      <c r="B7" s="455" t="s">
        <v>149</v>
      </c>
      <c r="C7" s="474"/>
      <c r="D7" s="457"/>
    </row>
    <row r="8" spans="1:4" ht="15.75" customHeight="1">
      <c r="A8" s="475"/>
      <c r="B8" s="455" t="s">
        <v>150</v>
      </c>
      <c r="C8" s="474"/>
      <c r="D8" s="457"/>
    </row>
    <row r="9" spans="1:4" ht="15.75" customHeight="1">
      <c r="A9" s="475"/>
      <c r="B9" s="455" t="s">
        <v>151</v>
      </c>
      <c r="C9" s="474"/>
      <c r="D9" s="457"/>
    </row>
    <row r="10" spans="1:4" ht="15.75" customHeight="1">
      <c r="A10" s="475"/>
      <c r="B10" s="455" t="s">
        <v>152</v>
      </c>
      <c r="C10" s="474"/>
      <c r="D10" s="457"/>
    </row>
    <row r="11" spans="1:4" ht="15.75" customHeight="1">
      <c r="A11" s="475"/>
      <c r="B11" s="455" t="s">
        <v>467</v>
      </c>
      <c r="C11" s="474"/>
      <c r="D11" s="457"/>
    </row>
    <row r="12" spans="1:4" ht="15.75" customHeight="1">
      <c r="A12" s="475"/>
      <c r="B12" s="455" t="s">
        <v>468</v>
      </c>
      <c r="C12" s="474"/>
      <c r="D12" s="457"/>
    </row>
    <row r="13" spans="1:4" ht="15.75" customHeight="1">
      <c r="A13" s="475"/>
      <c r="B13" s="455" t="s">
        <v>469</v>
      </c>
      <c r="C13" s="474"/>
      <c r="D13" s="457"/>
    </row>
    <row r="14" spans="1:4" ht="15.75" customHeight="1">
      <c r="A14" s="475"/>
      <c r="B14" s="455" t="s">
        <v>470</v>
      </c>
      <c r="C14" s="474"/>
      <c r="D14" s="457"/>
    </row>
    <row r="15" spans="1:4" ht="15.75" customHeight="1">
      <c r="A15" s="475"/>
      <c r="B15" s="455" t="s">
        <v>471</v>
      </c>
      <c r="C15" s="474"/>
      <c r="D15" s="457"/>
    </row>
    <row r="16" spans="1:4" ht="15.75" customHeight="1">
      <c r="A16" s="475"/>
      <c r="B16" s="455" t="s">
        <v>472</v>
      </c>
      <c r="C16" s="474"/>
      <c r="D16" s="457"/>
    </row>
    <row r="17" spans="1:4" ht="15.75" customHeight="1">
      <c r="A17" s="475"/>
      <c r="B17" s="455" t="s">
        <v>473</v>
      </c>
      <c r="C17" s="474"/>
      <c r="D17" s="457"/>
    </row>
    <row r="18" spans="1:4" ht="15.75" customHeight="1">
      <c r="A18" s="475"/>
      <c r="B18" s="455" t="s">
        <v>474</v>
      </c>
      <c r="C18" s="474"/>
      <c r="D18" s="457"/>
    </row>
    <row r="19" spans="1:4" ht="15.75" customHeight="1">
      <c r="A19" s="475"/>
      <c r="B19" s="455" t="s">
        <v>475</v>
      </c>
      <c r="C19" s="474"/>
      <c r="D19" s="457"/>
    </row>
    <row r="20" spans="1:4" ht="15.75" customHeight="1">
      <c r="A20" s="475"/>
      <c r="B20" s="455" t="s">
        <v>476</v>
      </c>
      <c r="C20" s="474"/>
      <c r="D20" s="457"/>
    </row>
    <row r="21" spans="1:4" ht="15.75" customHeight="1">
      <c r="A21" s="475"/>
      <c r="B21" s="455" t="s">
        <v>477</v>
      </c>
      <c r="C21" s="474"/>
      <c r="D21" s="457"/>
    </row>
    <row r="22" spans="1:4" ht="15.75" customHeight="1">
      <c r="A22" s="475"/>
      <c r="B22" s="455" t="s">
        <v>478</v>
      </c>
      <c r="C22" s="474"/>
      <c r="D22" s="457"/>
    </row>
    <row r="23" spans="1:4" ht="15.75" customHeight="1">
      <c r="A23" s="475"/>
      <c r="B23" s="455" t="s">
        <v>479</v>
      </c>
      <c r="C23" s="474"/>
      <c r="D23" s="457"/>
    </row>
    <row r="24" spans="1:4" ht="15.75" customHeight="1">
      <c r="A24" s="475"/>
      <c r="B24" s="455" t="s">
        <v>480</v>
      </c>
      <c r="C24" s="474"/>
      <c r="D24" s="457"/>
    </row>
    <row r="25" spans="1:4" ht="15.75" customHeight="1">
      <c r="A25" s="475"/>
      <c r="B25" s="455" t="s">
        <v>481</v>
      </c>
      <c r="C25" s="474"/>
      <c r="D25" s="457"/>
    </row>
    <row r="26" spans="1:4" ht="15.75" customHeight="1">
      <c r="A26" s="475"/>
      <c r="B26" s="455" t="s">
        <v>482</v>
      </c>
      <c r="C26" s="474"/>
      <c r="D26" s="457"/>
    </row>
    <row r="27" spans="1:4" ht="15.75" customHeight="1">
      <c r="A27" s="475"/>
      <c r="B27" s="455" t="s">
        <v>483</v>
      </c>
      <c r="C27" s="474"/>
      <c r="D27" s="457"/>
    </row>
    <row r="28" spans="1:4" ht="15.75" customHeight="1">
      <c r="A28" s="475"/>
      <c r="B28" s="455" t="s">
        <v>484</v>
      </c>
      <c r="C28" s="474"/>
      <c r="D28" s="457"/>
    </row>
    <row r="29" spans="1:4" ht="15.75" customHeight="1">
      <c r="A29" s="475"/>
      <c r="B29" s="455" t="s">
        <v>485</v>
      </c>
      <c r="C29" s="474"/>
      <c r="D29" s="457"/>
    </row>
    <row r="30" spans="1:4" ht="15.75" customHeight="1">
      <c r="A30" s="475"/>
      <c r="B30" s="455" t="s">
        <v>486</v>
      </c>
      <c r="C30" s="474"/>
      <c r="D30" s="457"/>
    </row>
    <row r="31" spans="1:4" ht="15.75" customHeight="1">
      <c r="A31" s="475"/>
      <c r="B31" s="455" t="s">
        <v>487</v>
      </c>
      <c r="C31" s="474"/>
      <c r="D31" s="457"/>
    </row>
    <row r="32" spans="1:4" ht="15.75" customHeight="1">
      <c r="A32" s="475"/>
      <c r="B32" s="455" t="s">
        <v>488</v>
      </c>
      <c r="C32" s="474"/>
      <c r="D32" s="457"/>
    </row>
    <row r="33" spans="1:4" ht="15.75" customHeight="1">
      <c r="A33" s="475"/>
      <c r="B33" s="455" t="s">
        <v>489</v>
      </c>
      <c r="C33" s="474"/>
      <c r="D33" s="457"/>
    </row>
    <row r="34" spans="1:4" ht="15.75" customHeight="1">
      <c r="A34" s="475"/>
      <c r="B34" s="455" t="s">
        <v>490</v>
      </c>
      <c r="C34" s="474"/>
      <c r="D34" s="457"/>
    </row>
    <row r="35" spans="1:4" ht="15.75" customHeight="1" thickBot="1">
      <c r="A35" s="476"/>
      <c r="B35" s="460" t="s">
        <v>491</v>
      </c>
      <c r="C35" s="477"/>
      <c r="D35" s="462"/>
    </row>
    <row r="36" spans="1:4" ht="15.75" customHeight="1" thickBot="1">
      <c r="A36" s="568" t="s">
        <v>84</v>
      </c>
      <c r="B36" s="569"/>
      <c r="C36" s="478"/>
      <c r="D36" s="464">
        <f>SUM(D3:D35)</f>
        <v>0</v>
      </c>
    </row>
    <row r="38" spans="1:4" ht="15.75">
      <c r="A38" s="465"/>
      <c r="B38" s="466"/>
      <c r="C38" s="565"/>
      <c r="D38" s="565"/>
    </row>
    <row r="39" spans="1:4" ht="15.75">
      <c r="A39" s="465"/>
      <c r="B39" s="466"/>
      <c r="C39" s="467"/>
      <c r="D39" s="467"/>
    </row>
    <row r="40" spans="1:4" ht="15.75">
      <c r="A40" s="466"/>
      <c r="B40" s="466"/>
      <c r="C40" s="565"/>
      <c r="D40" s="565"/>
    </row>
    <row r="41" spans="1:2" ht="15.75">
      <c r="A41" s="468"/>
      <c r="B41" s="468"/>
    </row>
    <row r="42" spans="1:3" ht="15.75">
      <c r="A42" s="468"/>
      <c r="B42" s="468"/>
      <c r="C42" s="468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2011. december 31.&amp;R15.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6" sqref="D6"/>
    </sheetView>
  </sheetViews>
  <sheetFormatPr defaultColWidth="9.00390625" defaultRowHeight="12.75"/>
  <cols>
    <col min="1" max="1" width="6.625" style="479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0" t="s">
        <v>498</v>
      </c>
    </row>
    <row r="2" spans="1:4" s="484" customFormat="1" ht="37.5" customHeight="1" thickBot="1">
      <c r="A2" s="481" t="s">
        <v>139</v>
      </c>
      <c r="B2" s="482" t="s">
        <v>75</v>
      </c>
      <c r="C2" s="482" t="s">
        <v>499</v>
      </c>
      <c r="D2" s="483" t="s">
        <v>500</v>
      </c>
    </row>
    <row r="3" spans="1:4" s="485" customFormat="1" ht="15" customHeight="1" thickBot="1">
      <c r="A3" s="481">
        <v>1</v>
      </c>
      <c r="B3" s="482">
        <v>2</v>
      </c>
      <c r="C3" s="482">
        <v>3</v>
      </c>
      <c r="D3" s="483">
        <v>4</v>
      </c>
    </row>
    <row r="4" spans="1:4" ht="15" customHeight="1">
      <c r="A4" s="486" t="s">
        <v>63</v>
      </c>
      <c r="B4" s="487" t="s">
        <v>272</v>
      </c>
      <c r="C4" s="488">
        <v>9360</v>
      </c>
      <c r="D4" s="489">
        <v>554</v>
      </c>
    </row>
    <row r="5" spans="1:4" ht="15" customHeight="1">
      <c r="A5" s="490" t="s">
        <v>64</v>
      </c>
      <c r="B5" s="491" t="s">
        <v>273</v>
      </c>
      <c r="C5" s="492">
        <v>556</v>
      </c>
      <c r="D5" s="493">
        <v>69</v>
      </c>
    </row>
    <row r="6" spans="1:4" ht="15" customHeight="1">
      <c r="A6" s="490" t="s">
        <v>145</v>
      </c>
      <c r="B6" s="491" t="s">
        <v>506</v>
      </c>
      <c r="C6" s="492">
        <v>335</v>
      </c>
      <c r="D6" s="493">
        <v>80</v>
      </c>
    </row>
    <row r="7" spans="1:4" ht="15" customHeight="1">
      <c r="A7" s="490" t="s">
        <v>148</v>
      </c>
      <c r="B7" s="491" t="s">
        <v>507</v>
      </c>
      <c r="C7" s="492">
        <v>50</v>
      </c>
      <c r="D7" s="493">
        <v>169</v>
      </c>
    </row>
    <row r="8" spans="1:4" ht="15" customHeight="1">
      <c r="A8" s="490" t="s">
        <v>149</v>
      </c>
      <c r="B8" s="491"/>
      <c r="C8" s="492"/>
      <c r="D8" s="493"/>
    </row>
    <row r="9" spans="1:4" ht="15" customHeight="1">
      <c r="A9" s="490" t="s">
        <v>151</v>
      </c>
      <c r="B9" s="491"/>
      <c r="C9" s="492"/>
      <c r="D9" s="493"/>
    </row>
    <row r="10" spans="1:4" ht="15" customHeight="1">
      <c r="A10" s="490" t="s">
        <v>152</v>
      </c>
      <c r="B10" s="491"/>
      <c r="C10" s="492"/>
      <c r="D10" s="493"/>
    </row>
    <row r="11" spans="1:4" ht="15" customHeight="1">
      <c r="A11" s="490" t="s">
        <v>467</v>
      </c>
      <c r="B11" s="491"/>
      <c r="C11" s="492"/>
      <c r="D11" s="493"/>
    </row>
    <row r="12" spans="1:4" ht="15" customHeight="1">
      <c r="A12" s="490" t="s">
        <v>468</v>
      </c>
      <c r="B12" s="491"/>
      <c r="C12" s="492"/>
      <c r="D12" s="493"/>
    </row>
    <row r="13" spans="1:4" ht="15" customHeight="1">
      <c r="A13" s="490" t="s">
        <v>469</v>
      </c>
      <c r="B13" s="491"/>
      <c r="C13" s="492"/>
      <c r="D13" s="493"/>
    </row>
    <row r="14" spans="1:4" ht="15" customHeight="1">
      <c r="A14" s="490" t="s">
        <v>470</v>
      </c>
      <c r="B14" s="491"/>
      <c r="C14" s="492"/>
      <c r="D14" s="493"/>
    </row>
    <row r="15" spans="1:4" ht="15" customHeight="1">
      <c r="A15" s="490" t="s">
        <v>471</v>
      </c>
      <c r="B15" s="491"/>
      <c r="C15" s="492"/>
      <c r="D15" s="493"/>
    </row>
    <row r="16" spans="1:4" ht="15" customHeight="1">
      <c r="A16" s="490" t="s">
        <v>472</v>
      </c>
      <c r="B16" s="491"/>
      <c r="C16" s="492"/>
      <c r="D16" s="493"/>
    </row>
    <row r="17" spans="1:4" ht="15" customHeight="1">
      <c r="A17" s="490" t="s">
        <v>473</v>
      </c>
      <c r="B17" s="491"/>
      <c r="C17" s="492"/>
      <c r="D17" s="493"/>
    </row>
    <row r="18" spans="1:4" ht="15" customHeight="1">
      <c r="A18" s="490" t="s">
        <v>474</v>
      </c>
      <c r="B18" s="491"/>
      <c r="C18" s="492"/>
      <c r="D18" s="493"/>
    </row>
    <row r="19" spans="1:4" ht="15" customHeight="1">
      <c r="A19" s="490" t="s">
        <v>475</v>
      </c>
      <c r="B19" s="491"/>
      <c r="C19" s="492"/>
      <c r="D19" s="493"/>
    </row>
    <row r="20" spans="1:4" ht="15" customHeight="1">
      <c r="A20" s="490" t="s">
        <v>476</v>
      </c>
      <c r="B20" s="491"/>
      <c r="C20" s="492"/>
      <c r="D20" s="493"/>
    </row>
    <row r="21" spans="1:4" ht="15" customHeight="1">
      <c r="A21" s="490" t="s">
        <v>477</v>
      </c>
      <c r="B21" s="491"/>
      <c r="C21" s="492"/>
      <c r="D21" s="493"/>
    </row>
    <row r="22" spans="1:4" ht="15" customHeight="1">
      <c r="A22" s="490" t="s">
        <v>478</v>
      </c>
      <c r="B22" s="491"/>
      <c r="C22" s="492"/>
      <c r="D22" s="493"/>
    </row>
    <row r="23" spans="1:4" ht="15" customHeight="1">
      <c r="A23" s="490" t="s">
        <v>479</v>
      </c>
      <c r="B23" s="491"/>
      <c r="C23" s="492"/>
      <c r="D23" s="493"/>
    </row>
    <row r="24" spans="1:4" ht="15" customHeight="1" thickBot="1">
      <c r="A24" s="490" t="s">
        <v>480</v>
      </c>
      <c r="B24" s="491"/>
      <c r="C24" s="492"/>
      <c r="D24" s="493"/>
    </row>
    <row r="25" spans="1:4" ht="15" customHeight="1" thickBot="1">
      <c r="A25" s="494" t="s">
        <v>481</v>
      </c>
      <c r="B25" s="495" t="s">
        <v>84</v>
      </c>
      <c r="C25" s="496">
        <f>SUM(C4:C24)</f>
        <v>10301</v>
      </c>
      <c r="D25" s="497">
        <f>SUM(D4:D24)</f>
        <v>872</v>
      </c>
    </row>
    <row r="33" ht="12.75">
      <c r="B33" s="479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4:C12"/>
  <sheetViews>
    <sheetView workbookViewId="0" topLeftCell="A1">
      <selection activeCell="C8" sqref="C8"/>
    </sheetView>
  </sheetViews>
  <sheetFormatPr defaultColWidth="9.00390625" defaultRowHeight="12.75"/>
  <cols>
    <col min="1" max="1" width="47.50390625" style="520" bestFit="1" customWidth="1"/>
    <col min="2" max="2" width="20.625" style="512" customWidth="1"/>
    <col min="3" max="3" width="24.50390625" style="512" customWidth="1"/>
    <col min="4" max="4" width="19.00390625" style="512" customWidth="1"/>
    <col min="5" max="16384" width="9.375" style="512" customWidth="1"/>
  </cols>
  <sheetData>
    <row r="4" spans="1:3" s="505" customFormat="1" ht="24" customHeight="1" thickBot="1">
      <c r="A4" s="504"/>
      <c r="B4" s="570" t="s">
        <v>502</v>
      </c>
      <c r="C4" s="570"/>
    </row>
    <row r="5" spans="1:3" s="508" customFormat="1" ht="22.5" customHeight="1" thickBot="1">
      <c r="A5" s="506" t="s">
        <v>503</v>
      </c>
      <c r="B5" s="524" t="s">
        <v>526</v>
      </c>
      <c r="C5" s="507" t="s">
        <v>527</v>
      </c>
    </row>
    <row r="6" spans="1:3" ht="34.5" customHeight="1">
      <c r="A6" s="509" t="s">
        <v>504</v>
      </c>
      <c r="B6" s="510">
        <v>2479</v>
      </c>
      <c r="C6" s="511"/>
    </row>
    <row r="7" spans="1:3" ht="30" customHeight="1">
      <c r="A7" s="513" t="s">
        <v>528</v>
      </c>
      <c r="B7" s="514">
        <v>3429</v>
      </c>
      <c r="C7" s="515">
        <v>3535</v>
      </c>
    </row>
    <row r="8" spans="1:3" ht="26.25" customHeight="1">
      <c r="A8" s="516"/>
      <c r="B8" s="514"/>
      <c r="C8" s="515"/>
    </row>
    <row r="9" spans="1:3" ht="26.25" customHeight="1">
      <c r="A9" s="516"/>
      <c r="B9" s="514"/>
      <c r="C9" s="515"/>
    </row>
    <row r="10" spans="1:3" ht="31.5" customHeight="1">
      <c r="A10" s="516"/>
      <c r="B10" s="514"/>
      <c r="C10" s="515"/>
    </row>
    <row r="11" spans="1:3" ht="18" customHeight="1" thickBot="1">
      <c r="A11" s="513"/>
      <c r="B11" s="514"/>
      <c r="C11" s="515"/>
    </row>
    <row r="12" spans="1:3" ht="25.5" customHeight="1" thickBot="1">
      <c r="A12" s="517" t="s">
        <v>505</v>
      </c>
      <c r="B12" s="518">
        <f>SUM(B6:B11)</f>
        <v>5908</v>
      </c>
      <c r="C12" s="519">
        <f>SUM(C6:C11)</f>
        <v>3535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17.számú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117" zoomScaleNormal="117" workbookViewId="0" topLeftCell="A1">
      <selection activeCell="D13" sqref="D13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6" t="s">
        <v>56</v>
      </c>
      <c r="E1" s="536"/>
    </row>
    <row r="2" spans="1:5" s="8" customFormat="1" ht="31.5" customHeight="1">
      <c r="A2" s="532" t="s">
        <v>12</v>
      </c>
      <c r="B2" s="534" t="s">
        <v>1</v>
      </c>
      <c r="C2" s="50" t="s">
        <v>73</v>
      </c>
      <c r="D2" s="51" t="s">
        <v>3</v>
      </c>
      <c r="E2" s="51" t="s">
        <v>4</v>
      </c>
    </row>
    <row r="3" spans="1:5" s="8" customFormat="1" ht="13.5" customHeight="1" thickBot="1">
      <c r="A3" s="533"/>
      <c r="B3" s="535"/>
      <c r="C3" s="52" t="s">
        <v>5</v>
      </c>
      <c r="D3" s="53"/>
      <c r="E3" s="54" t="s">
        <v>6</v>
      </c>
    </row>
    <row r="4" spans="1:5" s="9" customFormat="1" ht="13.5" thickBot="1">
      <c r="A4" s="229" t="s">
        <v>7</v>
      </c>
      <c r="B4" s="230" t="s">
        <v>8</v>
      </c>
      <c r="C4" s="230" t="s">
        <v>9</v>
      </c>
      <c r="D4" s="231" t="s">
        <v>10</v>
      </c>
      <c r="E4" s="231" t="s">
        <v>11</v>
      </c>
    </row>
    <row r="5" spans="1:5" ht="12.75" customHeight="1">
      <c r="A5" s="40" t="s">
        <v>508</v>
      </c>
      <c r="B5" s="4">
        <v>61</v>
      </c>
      <c r="C5" s="96">
        <v>529451</v>
      </c>
      <c r="D5" s="97">
        <v>529451</v>
      </c>
      <c r="E5" s="58">
        <f aca="true" t="shared" si="0" ref="E5:E60">IF(C5&lt;&gt;0,ROUND(D5*100/C5,2),"-    ")</f>
        <v>100</v>
      </c>
    </row>
    <row r="6" spans="1:5" ht="12.75">
      <c r="A6" s="42" t="s">
        <v>59</v>
      </c>
      <c r="B6" s="5">
        <v>62</v>
      </c>
      <c r="C6" s="98">
        <v>123020</v>
      </c>
      <c r="D6" s="99">
        <v>122766</v>
      </c>
      <c r="E6" s="59">
        <f t="shared" si="0"/>
        <v>99.79</v>
      </c>
    </row>
    <row r="7" spans="1:5" ht="13.5" thickBot="1">
      <c r="A7" s="232" t="s">
        <v>72</v>
      </c>
      <c r="B7" s="233">
        <v>63</v>
      </c>
      <c r="C7" s="98"/>
      <c r="D7" s="99"/>
      <c r="E7" s="59" t="str">
        <f t="shared" si="0"/>
        <v>-    </v>
      </c>
    </row>
    <row r="8" spans="1:5" ht="12.75" customHeight="1" thickBot="1">
      <c r="A8" s="235" t="s">
        <v>216</v>
      </c>
      <c r="B8" s="226">
        <v>64</v>
      </c>
      <c r="C8" s="102">
        <f>SUM(C5:C7)</f>
        <v>652471</v>
      </c>
      <c r="D8" s="165">
        <f>SUM(D5:D7)</f>
        <v>652217</v>
      </c>
      <c r="E8" s="60">
        <f t="shared" si="0"/>
        <v>99.96</v>
      </c>
    </row>
    <row r="9" spans="1:5" ht="14.25" customHeight="1">
      <c r="A9" s="44" t="s">
        <v>218</v>
      </c>
      <c r="B9" s="234">
        <v>65</v>
      </c>
      <c r="C9" s="227">
        <v>-1739</v>
      </c>
      <c r="D9" s="227">
        <v>6555</v>
      </c>
      <c r="E9" s="61">
        <f t="shared" si="0"/>
        <v>-376.94</v>
      </c>
    </row>
    <row r="10" spans="1:5" ht="14.25" customHeight="1">
      <c r="A10" s="42" t="s">
        <v>217</v>
      </c>
      <c r="B10" s="10">
        <v>66</v>
      </c>
      <c r="C10" s="103">
        <v>-1776</v>
      </c>
      <c r="D10" s="103">
        <v>6554</v>
      </c>
      <c r="E10" s="61">
        <f>IF(C10&lt;&gt;0,ROUND(D10*100/C10,2),"-    ")</f>
        <v>-369.03</v>
      </c>
    </row>
    <row r="11" spans="1:5" ht="14.25" customHeight="1">
      <c r="A11" s="42" t="s">
        <v>226</v>
      </c>
      <c r="B11" s="10">
        <v>67</v>
      </c>
      <c r="C11" s="103">
        <v>37</v>
      </c>
      <c r="D11" s="103">
        <v>1</v>
      </c>
      <c r="E11" s="61">
        <f>IF(C11&lt;&gt;0,ROUND(D11*100/C11,2),"-    ")</f>
        <v>2.7</v>
      </c>
    </row>
    <row r="12" spans="1:5" ht="12.75">
      <c r="A12" s="46" t="s">
        <v>219</v>
      </c>
      <c r="B12" s="10">
        <v>68</v>
      </c>
      <c r="C12" s="91"/>
      <c r="D12" s="104">
        <v>-2041</v>
      </c>
      <c r="E12" s="62" t="str">
        <f t="shared" si="0"/>
        <v>-    </v>
      </c>
    </row>
    <row r="13" spans="1:5" ht="12.75">
      <c r="A13" s="46" t="s">
        <v>220</v>
      </c>
      <c r="B13" s="10">
        <v>69</v>
      </c>
      <c r="C13" s="91"/>
      <c r="D13" s="104"/>
      <c r="E13" s="62" t="str">
        <f t="shared" si="0"/>
        <v>-    </v>
      </c>
    </row>
    <row r="14" spans="1:5" ht="12.75">
      <c r="A14" s="46" t="s">
        <v>221</v>
      </c>
      <c r="B14" s="10">
        <v>70</v>
      </c>
      <c r="C14" s="91"/>
      <c r="D14" s="104"/>
      <c r="E14" s="62" t="str">
        <f t="shared" si="0"/>
        <v>-    </v>
      </c>
    </row>
    <row r="15" spans="1:5" ht="13.5" thickBot="1">
      <c r="A15" s="46" t="s">
        <v>222</v>
      </c>
      <c r="B15" s="10">
        <v>71</v>
      </c>
      <c r="C15" s="105"/>
      <c r="D15" s="99"/>
      <c r="E15" s="62" t="str">
        <f t="shared" si="0"/>
        <v>-    </v>
      </c>
    </row>
    <row r="16" spans="1:5" ht="14.25" customHeight="1" thickBot="1">
      <c r="A16" s="57" t="s">
        <v>223</v>
      </c>
      <c r="B16" s="56">
        <v>72</v>
      </c>
      <c r="C16" s="94">
        <f>C9+C12+C13+C14+C15</f>
        <v>-1739</v>
      </c>
      <c r="D16" s="94">
        <f>D9+D12+D13+D14+D15</f>
        <v>4514</v>
      </c>
      <c r="E16" s="60">
        <f t="shared" si="0"/>
        <v>-259.57</v>
      </c>
    </row>
    <row r="17" spans="1:5" ht="15.75" customHeight="1">
      <c r="A17" s="46" t="s">
        <v>227</v>
      </c>
      <c r="B17" s="10">
        <v>73</v>
      </c>
      <c r="C17" s="227">
        <f>SUM(C18:C19)</f>
        <v>0</v>
      </c>
      <c r="D17" s="227">
        <f>SUM(D18:D19)</f>
        <v>0</v>
      </c>
      <c r="E17" s="61" t="str">
        <f t="shared" si="0"/>
        <v>-    </v>
      </c>
    </row>
    <row r="18" spans="1:5" ht="15.75" customHeight="1">
      <c r="A18" s="46" t="s">
        <v>224</v>
      </c>
      <c r="B18" s="10">
        <v>74</v>
      </c>
      <c r="C18" s="92"/>
      <c r="D18" s="103"/>
      <c r="E18" s="61" t="str">
        <f>IF(C18&lt;&gt;0,ROUND(D18*100/C18,2),"-    ")</f>
        <v>-    </v>
      </c>
    </row>
    <row r="19" spans="1:5" ht="15.75" customHeight="1">
      <c r="A19" s="46" t="s">
        <v>225</v>
      </c>
      <c r="B19" s="10">
        <v>75</v>
      </c>
      <c r="C19" s="92"/>
      <c r="D19" s="103"/>
      <c r="E19" s="61" t="str">
        <f>IF(C19&lt;&gt;0,ROUND(D19*100/C19,2),"-    ")</f>
        <v>-    </v>
      </c>
    </row>
    <row r="20" spans="1:5" s="2" customFormat="1" ht="12.75">
      <c r="A20" s="46" t="s">
        <v>228</v>
      </c>
      <c r="B20" s="10">
        <v>76</v>
      </c>
      <c r="C20" s="91"/>
      <c r="D20" s="104"/>
      <c r="E20" s="62" t="str">
        <f t="shared" si="0"/>
        <v>-    </v>
      </c>
    </row>
    <row r="21" spans="1:5" s="2" customFormat="1" ht="12.75">
      <c r="A21" s="46" t="s">
        <v>229</v>
      </c>
      <c r="B21" s="10">
        <v>77</v>
      </c>
      <c r="C21" s="91"/>
      <c r="D21" s="104"/>
      <c r="E21" s="62" t="str">
        <f t="shared" si="0"/>
        <v>-    </v>
      </c>
    </row>
    <row r="22" spans="1:5" ht="13.5" thickBot="1">
      <c r="A22" s="46" t="s">
        <v>230</v>
      </c>
      <c r="B22" s="10">
        <v>78</v>
      </c>
      <c r="C22" s="98"/>
      <c r="D22" s="99"/>
      <c r="E22" s="59" t="str">
        <f t="shared" si="0"/>
        <v>-    </v>
      </c>
    </row>
    <row r="23" spans="1:5" ht="13.5" thickBot="1">
      <c r="A23" s="217" t="s">
        <v>231</v>
      </c>
      <c r="B23" s="224">
        <v>79</v>
      </c>
      <c r="C23" s="236">
        <f>C17+C20+C21+C22</f>
        <v>0</v>
      </c>
      <c r="D23" s="236">
        <f>D17+D20+D21+D22</f>
        <v>0</v>
      </c>
      <c r="E23" s="220" t="str">
        <f t="shared" si="0"/>
        <v>-    </v>
      </c>
    </row>
    <row r="24" spans="1:5" ht="13.5" thickBot="1">
      <c r="A24" s="221" t="s">
        <v>232</v>
      </c>
      <c r="B24" s="226">
        <v>80</v>
      </c>
      <c r="C24" s="102">
        <f>C16+C23</f>
        <v>-1739</v>
      </c>
      <c r="D24" s="165">
        <f>D16+D23</f>
        <v>4514</v>
      </c>
      <c r="E24" s="60">
        <f t="shared" si="0"/>
        <v>-259.57</v>
      </c>
    </row>
    <row r="25" spans="1:5" ht="12.75">
      <c r="A25" s="225" t="s">
        <v>233</v>
      </c>
      <c r="B25" s="234">
        <v>81</v>
      </c>
      <c r="C25" s="92"/>
      <c r="D25" s="103"/>
      <c r="E25" s="61" t="str">
        <f t="shared" si="0"/>
        <v>-    </v>
      </c>
    </row>
    <row r="26" spans="1:5" ht="12.75">
      <c r="A26" s="46" t="s">
        <v>234</v>
      </c>
      <c r="B26" s="10">
        <v>82</v>
      </c>
      <c r="C26" s="91"/>
      <c r="D26" s="104"/>
      <c r="E26" s="62" t="str">
        <f t="shared" si="0"/>
        <v>-    </v>
      </c>
    </row>
    <row r="27" spans="1:5" ht="12.75">
      <c r="A27" s="46" t="s">
        <v>235</v>
      </c>
      <c r="B27" s="10">
        <v>83</v>
      </c>
      <c r="C27" s="91"/>
      <c r="D27" s="104"/>
      <c r="E27" s="62"/>
    </row>
    <row r="28" spans="1:5" ht="12.75">
      <c r="A28" s="46" t="s">
        <v>236</v>
      </c>
      <c r="B28" s="10">
        <v>84</v>
      </c>
      <c r="C28" s="91">
        <v>50893</v>
      </c>
      <c r="D28" s="104">
        <v>47322</v>
      </c>
      <c r="E28" s="62">
        <f t="shared" si="0"/>
        <v>92.98</v>
      </c>
    </row>
    <row r="29" spans="1:5" ht="12.75">
      <c r="A29" s="46" t="s">
        <v>237</v>
      </c>
      <c r="B29" s="10">
        <v>85</v>
      </c>
      <c r="C29" s="91"/>
      <c r="D29" s="104"/>
      <c r="E29" s="62" t="str">
        <f>IF(C29&lt;&gt;0,ROUND(D29*100/C29,2),"-    ")</f>
        <v>-    </v>
      </c>
    </row>
    <row r="30" spans="1:5" ht="13.5" thickBot="1">
      <c r="A30" s="46" t="s">
        <v>238</v>
      </c>
      <c r="B30" s="10">
        <v>86</v>
      </c>
      <c r="C30" s="98"/>
      <c r="D30" s="99"/>
      <c r="E30" s="59" t="str">
        <f t="shared" si="0"/>
        <v>-    </v>
      </c>
    </row>
    <row r="31" spans="1:5" ht="13.5" thickBot="1">
      <c r="A31" s="57" t="s">
        <v>239</v>
      </c>
      <c r="B31" s="56">
        <v>87</v>
      </c>
      <c r="C31" s="94">
        <f>SUM(C25:C30)</f>
        <v>50893</v>
      </c>
      <c r="D31" s="164">
        <f>SUM(D25:D30)</f>
        <v>47322</v>
      </c>
      <c r="E31" s="60">
        <f t="shared" si="0"/>
        <v>92.98</v>
      </c>
    </row>
    <row r="32" spans="1:5" ht="12.75">
      <c r="A32" s="46" t="s">
        <v>240</v>
      </c>
      <c r="B32" s="10">
        <v>88</v>
      </c>
      <c r="C32" s="92"/>
      <c r="D32" s="103"/>
      <c r="E32" s="61" t="str">
        <f t="shared" si="0"/>
        <v>-    </v>
      </c>
    </row>
    <row r="33" spans="1:5" ht="12.75">
      <c r="A33" s="46" t="s">
        <v>241</v>
      </c>
      <c r="B33" s="10">
        <v>89</v>
      </c>
      <c r="C33" s="91">
        <v>2763</v>
      </c>
      <c r="D33" s="104"/>
      <c r="E33" s="62">
        <f t="shared" si="0"/>
        <v>0</v>
      </c>
    </row>
    <row r="34" spans="1:5" ht="12.75" customHeight="1">
      <c r="A34" s="46" t="s">
        <v>242</v>
      </c>
      <c r="B34" s="10">
        <v>90</v>
      </c>
      <c r="C34" s="228">
        <v>195</v>
      </c>
      <c r="D34" s="228">
        <v>4646</v>
      </c>
      <c r="E34" s="62">
        <f>IF(C34&lt;&gt;0,ROUND(D34*100/C34,2),"-    ")</f>
        <v>2382.56</v>
      </c>
    </row>
    <row r="35" spans="1:5" ht="12.75" customHeight="1">
      <c r="A35" s="46" t="s">
        <v>60</v>
      </c>
      <c r="B35" s="10">
        <v>91</v>
      </c>
      <c r="C35" s="106">
        <v>195</v>
      </c>
      <c r="D35" s="104">
        <v>4646</v>
      </c>
      <c r="E35" s="62">
        <f>IF(C35&lt;&gt;0,ROUND(D35*100/C35,2),"-    ")</f>
        <v>2382.56</v>
      </c>
    </row>
    <row r="36" spans="1:5" ht="12.75" customHeight="1">
      <c r="A36" s="46" t="s">
        <v>61</v>
      </c>
      <c r="B36" s="10">
        <v>92</v>
      </c>
      <c r="C36" s="106"/>
      <c r="D36" s="104"/>
      <c r="E36" s="62" t="str">
        <f t="shared" si="0"/>
        <v>-    </v>
      </c>
    </row>
    <row r="37" spans="1:5" ht="12.75" customHeight="1">
      <c r="A37" s="46" t="s">
        <v>243</v>
      </c>
      <c r="B37" s="10">
        <v>93</v>
      </c>
      <c r="C37" s="105">
        <v>3903</v>
      </c>
      <c r="D37" s="99">
        <v>5178</v>
      </c>
      <c r="E37" s="62">
        <f t="shared" si="0"/>
        <v>132.67</v>
      </c>
    </row>
    <row r="38" spans="1:5" ht="12.75" customHeight="1">
      <c r="A38" s="46" t="s">
        <v>244</v>
      </c>
      <c r="B38" s="10">
        <v>94</v>
      </c>
      <c r="C38" s="105"/>
      <c r="D38" s="99"/>
      <c r="E38" s="62" t="str">
        <f t="shared" si="0"/>
        <v>-    </v>
      </c>
    </row>
    <row r="39" spans="1:5" ht="12.75" customHeight="1">
      <c r="A39" s="46" t="s">
        <v>248</v>
      </c>
      <c r="B39" s="10">
        <v>95</v>
      </c>
      <c r="C39" s="105"/>
      <c r="D39" s="99"/>
      <c r="E39" s="62" t="str">
        <f t="shared" si="0"/>
        <v>-    </v>
      </c>
    </row>
    <row r="40" spans="1:5" ht="12.75" customHeight="1">
      <c r="A40" s="46" t="s">
        <v>245</v>
      </c>
      <c r="B40" s="10">
        <v>96</v>
      </c>
      <c r="C40" s="106"/>
      <c r="D40" s="91"/>
      <c r="E40" s="62" t="str">
        <f t="shared" si="0"/>
        <v>-    </v>
      </c>
    </row>
    <row r="41" spans="1:5" ht="12.75" customHeight="1">
      <c r="A41" s="46" t="s">
        <v>246</v>
      </c>
      <c r="B41" s="10">
        <v>97</v>
      </c>
      <c r="C41" s="106"/>
      <c r="D41" s="91"/>
      <c r="E41" s="62" t="str">
        <f t="shared" si="0"/>
        <v>-    </v>
      </c>
    </row>
    <row r="42" spans="1:5" ht="12.75" customHeight="1">
      <c r="A42" s="46" t="s">
        <v>247</v>
      </c>
      <c r="B42" s="10">
        <v>98</v>
      </c>
      <c r="C42" s="106">
        <v>214</v>
      </c>
      <c r="D42" s="91">
        <v>1607</v>
      </c>
      <c r="E42" s="62">
        <f t="shared" si="0"/>
        <v>750.93</v>
      </c>
    </row>
    <row r="43" spans="1:5" ht="12.75" customHeight="1">
      <c r="A43" s="46" t="s">
        <v>249</v>
      </c>
      <c r="B43" s="10">
        <v>99</v>
      </c>
      <c r="C43" s="106"/>
      <c r="D43" s="91"/>
      <c r="E43" s="62" t="str">
        <f t="shared" si="0"/>
        <v>-    </v>
      </c>
    </row>
    <row r="44" spans="1:5" ht="22.5" customHeight="1">
      <c r="A44" s="46" t="s">
        <v>256</v>
      </c>
      <c r="B44" s="10">
        <v>100</v>
      </c>
      <c r="C44" s="106"/>
      <c r="D44" s="91"/>
      <c r="E44" s="62" t="str">
        <f t="shared" si="0"/>
        <v>-    </v>
      </c>
    </row>
    <row r="45" spans="1:5" ht="22.5" customHeight="1">
      <c r="A45" s="46" t="s">
        <v>255</v>
      </c>
      <c r="B45" s="10">
        <v>101</v>
      </c>
      <c r="C45" s="106"/>
      <c r="D45" s="91"/>
      <c r="E45" s="62" t="str">
        <f t="shared" si="0"/>
        <v>-    </v>
      </c>
    </row>
    <row r="46" spans="1:5" ht="22.5" customHeight="1">
      <c r="A46" s="46" t="s">
        <v>257</v>
      </c>
      <c r="B46" s="10">
        <v>102</v>
      </c>
      <c r="C46" s="106"/>
      <c r="D46" s="91"/>
      <c r="E46" s="62" t="str">
        <f>IF(C46&lt;&gt;0,ROUND(D46*100/C46,2),"-    ")</f>
        <v>-    </v>
      </c>
    </row>
    <row r="47" spans="1:5" ht="22.5" customHeight="1">
      <c r="A47" s="46" t="s">
        <v>254</v>
      </c>
      <c r="B47" s="10">
        <v>103</v>
      </c>
      <c r="C47" s="106">
        <v>3571</v>
      </c>
      <c r="D47" s="91">
        <v>3571</v>
      </c>
      <c r="E47" s="62">
        <f>IF(C47&lt;&gt;0,ROUND(D47*100/C47,2),"-    ")</f>
        <v>100</v>
      </c>
    </row>
    <row r="48" spans="1:5" ht="15.75" customHeight="1">
      <c r="A48" s="46" t="s">
        <v>253</v>
      </c>
      <c r="B48" s="10">
        <v>104</v>
      </c>
      <c r="C48" s="106"/>
      <c r="D48" s="91"/>
      <c r="E48" s="62" t="str">
        <f t="shared" si="0"/>
        <v>-    </v>
      </c>
    </row>
    <row r="49" spans="1:5" ht="13.5" customHeight="1">
      <c r="A49" s="46" t="s">
        <v>252</v>
      </c>
      <c r="B49" s="10">
        <v>105</v>
      </c>
      <c r="C49" s="106"/>
      <c r="D49" s="91"/>
      <c r="E49" s="62" t="str">
        <f t="shared" si="0"/>
        <v>-    </v>
      </c>
    </row>
    <row r="50" spans="1:5" ht="12.75" customHeight="1">
      <c r="A50" s="166" t="s">
        <v>251</v>
      </c>
      <c r="B50" s="10">
        <v>106</v>
      </c>
      <c r="C50" s="106">
        <v>118</v>
      </c>
      <c r="D50" s="91"/>
      <c r="E50" s="62">
        <f t="shared" si="0"/>
        <v>0</v>
      </c>
    </row>
    <row r="51" spans="1:5" ht="12.75" customHeight="1" thickBot="1">
      <c r="A51" s="166" t="s">
        <v>250</v>
      </c>
      <c r="B51" s="10">
        <v>107</v>
      </c>
      <c r="C51" s="107"/>
      <c r="D51" s="100"/>
      <c r="E51" s="62" t="str">
        <f t="shared" si="0"/>
        <v>-    </v>
      </c>
    </row>
    <row r="52" spans="1:5" ht="13.5" thickBot="1">
      <c r="A52" s="57" t="s">
        <v>258</v>
      </c>
      <c r="B52" s="56">
        <v>108</v>
      </c>
      <c r="C52" s="94">
        <f>C32+C33+C34+C37</f>
        <v>6861</v>
      </c>
      <c r="D52" s="164">
        <f>D32+D33+D34+D37</f>
        <v>9824</v>
      </c>
      <c r="E52" s="60">
        <f t="shared" si="0"/>
        <v>143.19</v>
      </c>
    </row>
    <row r="53" spans="1:5" ht="12.75">
      <c r="A53" s="46" t="s">
        <v>259</v>
      </c>
      <c r="B53" s="10">
        <v>109</v>
      </c>
      <c r="C53" s="92"/>
      <c r="D53" s="103"/>
      <c r="E53" s="61" t="str">
        <f t="shared" si="0"/>
        <v>-    </v>
      </c>
    </row>
    <row r="54" spans="1:5" ht="12.75">
      <c r="A54" s="46" t="s">
        <v>260</v>
      </c>
      <c r="B54" s="10">
        <v>110</v>
      </c>
      <c r="C54" s="91"/>
      <c r="D54" s="104"/>
      <c r="E54" s="62" t="str">
        <f t="shared" si="0"/>
        <v>-    </v>
      </c>
    </row>
    <row r="55" spans="1:5" ht="12" customHeight="1">
      <c r="A55" s="46" t="s">
        <v>261</v>
      </c>
      <c r="B55" s="10">
        <v>111</v>
      </c>
      <c r="C55" s="91"/>
      <c r="D55" s="104"/>
      <c r="E55" s="62" t="str">
        <f t="shared" si="0"/>
        <v>-    </v>
      </c>
    </row>
    <row r="56" spans="1:5" ht="12.75">
      <c r="A56" s="42" t="s">
        <v>262</v>
      </c>
      <c r="B56" s="10">
        <v>112</v>
      </c>
      <c r="C56" s="91"/>
      <c r="D56" s="104"/>
      <c r="E56" s="62" t="str">
        <f t="shared" si="0"/>
        <v>-    </v>
      </c>
    </row>
    <row r="57" spans="1:5" ht="12" customHeight="1">
      <c r="A57" s="46" t="s">
        <v>263</v>
      </c>
      <c r="B57" s="10">
        <v>113</v>
      </c>
      <c r="C57" s="98"/>
      <c r="D57" s="99"/>
      <c r="E57" s="62" t="str">
        <f t="shared" si="0"/>
        <v>-    </v>
      </c>
    </row>
    <row r="58" spans="1:5" ht="12" customHeight="1" thickBot="1">
      <c r="A58" s="46" t="s">
        <v>264</v>
      </c>
      <c r="B58" s="10">
        <v>114</v>
      </c>
      <c r="C58" s="100"/>
      <c r="D58" s="101"/>
      <c r="E58" s="62" t="str">
        <f t="shared" si="0"/>
        <v>-    </v>
      </c>
    </row>
    <row r="59" spans="1:5" ht="12.75" customHeight="1" thickBot="1">
      <c r="A59" s="217" t="s">
        <v>265</v>
      </c>
      <c r="B59" s="224">
        <v>115</v>
      </c>
      <c r="C59" s="236">
        <f>SUM(C53:C56)</f>
        <v>0</v>
      </c>
      <c r="D59" s="237">
        <f>SUM(D53:D56)</f>
        <v>0</v>
      </c>
      <c r="E59" s="220" t="str">
        <f t="shared" si="0"/>
        <v>-    </v>
      </c>
    </row>
    <row r="60" spans="1:5" ht="13.5" thickBot="1">
      <c r="A60" s="221" t="s">
        <v>266</v>
      </c>
      <c r="B60" s="226">
        <v>116</v>
      </c>
      <c r="C60" s="102">
        <f>C31+C52+C59</f>
        <v>57754</v>
      </c>
      <c r="D60" s="165">
        <f>D31+D52+D59</f>
        <v>57146</v>
      </c>
      <c r="E60" s="60">
        <f t="shared" si="0"/>
        <v>98.95</v>
      </c>
    </row>
    <row r="61" spans="1:5" ht="17.25" customHeight="1" thickBot="1">
      <c r="A61" s="65" t="s">
        <v>267</v>
      </c>
      <c r="B61" s="226">
        <v>117</v>
      </c>
      <c r="C61" s="102">
        <f>C8+C24+C60</f>
        <v>708486</v>
      </c>
      <c r="D61" s="165">
        <f>D8+D24+D60</f>
        <v>713877</v>
      </c>
      <c r="E61" s="60">
        <f>IF(C61&lt;&gt;0,ROUND(D61*100/C61,2),"-    ")</f>
        <v>100.76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80" r:id="rId1"/>
  <headerFooter alignWithMargins="0">
    <oddHeader>&amp;C&amp;"Times New Roman CE,Félkövér"&amp;16M É R L E G
 2011. december 31.
Sióagárd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4" t="s">
        <v>62</v>
      </c>
      <c r="C1" s="81" t="s">
        <v>2</v>
      </c>
      <c r="D1" s="47" t="s">
        <v>3</v>
      </c>
    </row>
    <row r="2" spans="1:4" ht="25.5" customHeight="1">
      <c r="A2" s="79" t="s">
        <v>63</v>
      </c>
      <c r="B2" s="85" t="s">
        <v>0</v>
      </c>
      <c r="C2" s="87">
        <f>ESZKÖZÖK!C64</f>
        <v>708486</v>
      </c>
      <c r="D2" s="87">
        <f>ESZKÖZÖK!D64</f>
        <v>713877</v>
      </c>
    </row>
    <row r="3" spans="1:4" ht="30" customHeight="1" thickBot="1">
      <c r="A3" s="80" t="s">
        <v>64</v>
      </c>
      <c r="B3" s="86" t="s">
        <v>12</v>
      </c>
      <c r="C3" s="82">
        <f>FORRÁSOK!C61</f>
        <v>708486</v>
      </c>
      <c r="D3" s="88">
        <f>FORRÁSOK!D61</f>
        <v>713877</v>
      </c>
    </row>
    <row r="4" spans="1:4" ht="31.5" customHeight="1" thickBot="1">
      <c r="A4" s="75" t="s">
        <v>65</v>
      </c>
      <c r="B4" s="84" t="s">
        <v>66</v>
      </c>
      <c r="C4" s="83">
        <f>IF(((C2-C3)=0),0,"ELTÉRÉS !")</f>
        <v>0</v>
      </c>
      <c r="D4" s="89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67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BM2" activePane="bottomLeft" state="frozen"/>
      <selection pane="topLeft" activeCell="B5" sqref="B5"/>
      <selection pane="bottomLeft" activeCell="C7" sqref="C7"/>
    </sheetView>
  </sheetViews>
  <sheetFormatPr defaultColWidth="9.00390625" defaultRowHeight="12.75"/>
  <cols>
    <col min="1" max="1" width="49.125" style="21" customWidth="1"/>
    <col min="2" max="2" width="14.00390625" style="21" customWidth="1"/>
    <col min="3" max="3" width="13.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18" customHeight="1">
      <c r="A2" s="19" t="s">
        <v>17</v>
      </c>
      <c r="B2" s="20">
        <f>ESZKÖZÖK!C11</f>
        <v>258</v>
      </c>
      <c r="C2" s="20">
        <f>ESZKÖZÖK!D11</f>
        <v>677</v>
      </c>
      <c r="D2" s="195">
        <f aca="true" t="shared" si="0" ref="D2:D13">IF(B2&lt;&gt;0,ROUND(C2*100/B2,2),"-    ")</f>
        <v>262.4</v>
      </c>
    </row>
    <row r="3" spans="1:4" ht="18" customHeight="1">
      <c r="A3" s="22" t="s">
        <v>18</v>
      </c>
      <c r="B3" s="20">
        <f>ESZKÖZÖK!C20</f>
        <v>632621</v>
      </c>
      <c r="C3" s="20">
        <f>ESZKÖZÖK!D20</f>
        <v>639519</v>
      </c>
      <c r="D3" s="196">
        <f>IF(B3&lt;&gt;0,ROUND(C3*100/B3,2),"-    ")</f>
        <v>101.09</v>
      </c>
    </row>
    <row r="4" spans="1:4" ht="18" customHeight="1">
      <c r="A4" s="22" t="s">
        <v>19</v>
      </c>
      <c r="B4" s="23">
        <f>ESZKÖZÖK!C27</f>
        <v>2050</v>
      </c>
      <c r="C4" s="23">
        <f>ESZKÖZÖK!D27</f>
        <v>2550</v>
      </c>
      <c r="D4" s="196">
        <f t="shared" si="0"/>
        <v>124.39</v>
      </c>
    </row>
    <row r="5" spans="1:4" ht="18" customHeight="1" thickBot="1">
      <c r="A5" s="24" t="s">
        <v>20</v>
      </c>
      <c r="B5" s="25">
        <f>ESZKÖZÖK!C33</f>
        <v>67735</v>
      </c>
      <c r="C5" s="25">
        <f>ESZKÖZÖK!D33</f>
        <v>64788</v>
      </c>
      <c r="D5" s="197">
        <f t="shared" si="0"/>
        <v>95.65</v>
      </c>
    </row>
    <row r="6" spans="1:4" s="26" customFormat="1" ht="18" customHeight="1" thickBot="1">
      <c r="A6" s="153" t="s">
        <v>21</v>
      </c>
      <c r="B6" s="154">
        <f>ESZKÖZÖK!C34</f>
        <v>702664</v>
      </c>
      <c r="C6" s="154">
        <f>ESZKÖZÖK!D34</f>
        <v>707534</v>
      </c>
      <c r="D6" s="198">
        <f t="shared" si="0"/>
        <v>100.69</v>
      </c>
    </row>
    <row r="7" spans="1:4" ht="18" customHeight="1">
      <c r="A7" s="19" t="s">
        <v>22</v>
      </c>
      <c r="B7" s="20">
        <f>ESZKÖZÖK!C41</f>
        <v>282</v>
      </c>
      <c r="C7" s="20">
        <f>ESZKÖZÖK!D41</f>
        <v>279</v>
      </c>
      <c r="D7" s="195">
        <f t="shared" si="0"/>
        <v>98.94</v>
      </c>
    </row>
    <row r="8" spans="1:4" ht="18" customHeight="1">
      <c r="A8" s="22" t="s">
        <v>23</v>
      </c>
      <c r="B8" s="23">
        <f>ESZKÖZÖK!C49</f>
        <v>4516</v>
      </c>
      <c r="C8" s="23">
        <f>ESZKÖZÖK!D49</f>
        <v>1550</v>
      </c>
      <c r="D8" s="196">
        <f t="shared" si="0"/>
        <v>34.32</v>
      </c>
    </row>
    <row r="9" spans="1:4" ht="18" customHeight="1">
      <c r="A9" s="22" t="s">
        <v>24</v>
      </c>
      <c r="B9" s="23">
        <f>'[1]ESZKÖZÖK'!C52</f>
        <v>0</v>
      </c>
      <c r="C9" s="23">
        <f>'[1]ESZKÖZÖK'!D52</f>
        <v>0</v>
      </c>
      <c r="D9" s="196" t="str">
        <f t="shared" si="0"/>
        <v>-    </v>
      </c>
    </row>
    <row r="10" spans="1:4" ht="18" customHeight="1">
      <c r="A10" s="22" t="s">
        <v>25</v>
      </c>
      <c r="B10" s="23">
        <f>ESZKÖZÖK!C57</f>
        <v>265</v>
      </c>
      <c r="C10" s="23">
        <f>ESZKÖZÖK!D57</f>
        <v>1773</v>
      </c>
      <c r="D10" s="196">
        <f t="shared" si="0"/>
        <v>669.06</v>
      </c>
    </row>
    <row r="11" spans="1:4" ht="18" customHeight="1" thickBot="1">
      <c r="A11" s="24" t="s">
        <v>26</v>
      </c>
      <c r="B11" s="25">
        <f>ESZKÖZÖK!C62</f>
        <v>759</v>
      </c>
      <c r="C11" s="25">
        <f>ESZKÖZÖK!D62</f>
        <v>2741</v>
      </c>
      <c r="D11" s="197">
        <f t="shared" si="0"/>
        <v>361.13</v>
      </c>
    </row>
    <row r="12" spans="1:4" s="26" customFormat="1" ht="18" customHeight="1" thickBot="1">
      <c r="A12" s="153" t="s">
        <v>27</v>
      </c>
      <c r="B12" s="154">
        <f>ESZKÖZÖK!C63</f>
        <v>5822</v>
      </c>
      <c r="C12" s="154">
        <f>ESZKÖZÖK!D63</f>
        <v>6343</v>
      </c>
      <c r="D12" s="198">
        <f t="shared" si="0"/>
        <v>108.95</v>
      </c>
    </row>
    <row r="13" spans="1:4" s="27" customFormat="1" ht="18" customHeight="1" thickBot="1">
      <c r="A13" s="155" t="s">
        <v>28</v>
      </c>
      <c r="B13" s="156">
        <f>ESZKÖZÖK!C64</f>
        <v>708486</v>
      </c>
      <c r="C13" s="156">
        <f>ESZKÖZÖK!D64</f>
        <v>713877</v>
      </c>
      <c r="D13" s="199">
        <f t="shared" si="0"/>
        <v>100.76</v>
      </c>
    </row>
    <row r="14" spans="1:4" ht="30" customHeight="1" thickBot="1">
      <c r="A14" s="28"/>
      <c r="B14" s="29"/>
      <c r="C14" s="29"/>
      <c r="D14" s="200"/>
    </row>
    <row r="15" spans="1:4" ht="18" customHeight="1">
      <c r="A15" s="19" t="s">
        <v>29</v>
      </c>
      <c r="B15" s="20">
        <f>FORRÁSOK!C5</f>
        <v>529451</v>
      </c>
      <c r="C15" s="20">
        <f>FORRÁSOK!D5</f>
        <v>529451</v>
      </c>
      <c r="D15" s="195">
        <f aca="true" t="shared" si="1" ref="D15:D26">IF(B15&lt;&gt;0,ROUND(C15*100/B15,2),"-    ")</f>
        <v>100</v>
      </c>
    </row>
    <row r="16" spans="1:4" ht="18" customHeight="1">
      <c r="A16" s="22" t="s">
        <v>30</v>
      </c>
      <c r="B16" s="23">
        <f>FORRÁSOK!C6</f>
        <v>123020</v>
      </c>
      <c r="C16" s="23">
        <f>FORRÁSOK!D6</f>
        <v>122766</v>
      </c>
      <c r="D16" s="196">
        <f t="shared" si="1"/>
        <v>99.79</v>
      </c>
    </row>
    <row r="17" spans="1:4" ht="18" customHeight="1">
      <c r="A17" s="22" t="s">
        <v>159</v>
      </c>
      <c r="B17" s="23">
        <f>FORRÁSOK!C7</f>
        <v>0</v>
      </c>
      <c r="C17" s="23">
        <f>FORRÁSOK!D7</f>
        <v>0</v>
      </c>
      <c r="D17" s="196" t="str">
        <f t="shared" si="1"/>
        <v>-    </v>
      </c>
    </row>
    <row r="18" spans="1:4" s="26" customFormat="1" ht="18" customHeight="1">
      <c r="A18" s="157" t="s">
        <v>31</v>
      </c>
      <c r="B18" s="158">
        <f>FORRÁSOK!C8</f>
        <v>652471</v>
      </c>
      <c r="C18" s="158">
        <f>FORRÁSOK!D8</f>
        <v>652217</v>
      </c>
      <c r="D18" s="201">
        <f t="shared" si="1"/>
        <v>99.96</v>
      </c>
    </row>
    <row r="19" spans="1:4" ht="18" customHeight="1">
      <c r="A19" s="22" t="s">
        <v>158</v>
      </c>
      <c r="B19" s="23">
        <f>FORRÁSOK!C16</f>
        <v>-1739</v>
      </c>
      <c r="C19" s="23">
        <f>FORRÁSOK!D16</f>
        <v>4514</v>
      </c>
      <c r="D19" s="196">
        <f t="shared" si="1"/>
        <v>-259.57</v>
      </c>
    </row>
    <row r="20" spans="1:4" ht="18" customHeight="1" thickBot="1">
      <c r="A20" s="24" t="s">
        <v>157</v>
      </c>
      <c r="B20" s="25">
        <f>FORRÁSOK!C23</f>
        <v>0</v>
      </c>
      <c r="C20" s="25">
        <f>FORRÁSOK!D23</f>
        <v>0</v>
      </c>
      <c r="D20" s="197" t="str">
        <f t="shared" si="1"/>
        <v>-    </v>
      </c>
    </row>
    <row r="21" spans="1:4" s="26" customFormat="1" ht="18" customHeight="1" thickBot="1">
      <c r="A21" s="153" t="s">
        <v>32</v>
      </c>
      <c r="B21" s="154">
        <f>FORRÁSOK!C24</f>
        <v>-1739</v>
      </c>
      <c r="C21" s="154">
        <f>FORRÁSOK!D24</f>
        <v>4514</v>
      </c>
      <c r="D21" s="198">
        <f t="shared" si="1"/>
        <v>-259.57</v>
      </c>
    </row>
    <row r="22" spans="1:4" ht="18" customHeight="1">
      <c r="A22" s="19" t="s">
        <v>33</v>
      </c>
      <c r="B22" s="20">
        <f>FORRÁSOK!C31</f>
        <v>50893</v>
      </c>
      <c r="C22" s="20">
        <f>FORRÁSOK!D31</f>
        <v>47322</v>
      </c>
      <c r="D22" s="195">
        <f t="shared" si="1"/>
        <v>92.98</v>
      </c>
    </row>
    <row r="23" spans="1:4" ht="18" customHeight="1">
      <c r="A23" s="22" t="s">
        <v>34</v>
      </c>
      <c r="B23" s="23">
        <f>FORRÁSOK!C52</f>
        <v>6861</v>
      </c>
      <c r="C23" s="23">
        <f>FORRÁSOK!D52</f>
        <v>9824</v>
      </c>
      <c r="D23" s="196">
        <f t="shared" si="1"/>
        <v>143.19</v>
      </c>
    </row>
    <row r="24" spans="1:4" ht="18" customHeight="1" thickBot="1">
      <c r="A24" s="24" t="s">
        <v>35</v>
      </c>
      <c r="B24" s="25">
        <f>FORRÁSOK!C59</f>
        <v>0</v>
      </c>
      <c r="C24" s="25">
        <f>FORRÁSOK!D59</f>
        <v>0</v>
      </c>
      <c r="D24" s="197" t="str">
        <f t="shared" si="1"/>
        <v>-    </v>
      </c>
    </row>
    <row r="25" spans="1:4" s="26" customFormat="1" ht="18" customHeight="1" thickBot="1">
      <c r="A25" s="153" t="s">
        <v>36</v>
      </c>
      <c r="B25" s="154">
        <f>FORRÁSOK!C60</f>
        <v>57754</v>
      </c>
      <c r="C25" s="154">
        <f>FORRÁSOK!D60</f>
        <v>57146</v>
      </c>
      <c r="D25" s="198">
        <f t="shared" si="1"/>
        <v>98.95</v>
      </c>
    </row>
    <row r="26" spans="1:4" s="27" customFormat="1" ht="18" customHeight="1" thickBot="1">
      <c r="A26" s="159" t="s">
        <v>37</v>
      </c>
      <c r="B26" s="160">
        <f>FORRÁSOK!C61</f>
        <v>708486</v>
      </c>
      <c r="C26" s="160">
        <f>FORRÁSOK!D61</f>
        <v>713877</v>
      </c>
      <c r="D26" s="202">
        <f t="shared" si="1"/>
        <v>100.76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38</v>
      </c>
      <c r="B1" s="30" t="s">
        <v>39</v>
      </c>
      <c r="C1" s="30" t="s">
        <v>3</v>
      </c>
      <c r="D1" s="33" t="s">
        <v>4</v>
      </c>
    </row>
    <row r="2" spans="1:4" ht="36" customHeight="1">
      <c r="A2" s="36" t="s">
        <v>40</v>
      </c>
      <c r="B2" s="203">
        <f>IF('A vagyoni helyzet alakulása'!B13&lt;&gt;0,ROUND(('A vagyoni helyzet alakulása'!B6/'A vagyoni helyzet alakulása'!B13)*100,2),0)</f>
        <v>99.18</v>
      </c>
      <c r="C2" s="203">
        <f>IF('A vagyoni helyzet alakulása'!C13&lt;&gt;0,ROUND(('A vagyoni helyzet alakulása'!C6/'A vagyoni helyzet alakulása'!C13)*100,2),0)</f>
        <v>99.11</v>
      </c>
      <c r="D2" s="195">
        <f aca="true" t="shared" si="0" ref="D2:D10">IF(B2&lt;&gt;0,C2-B2,"-    ")</f>
        <v>-0.07000000000000739</v>
      </c>
    </row>
    <row r="3" spans="1:4" ht="36" customHeight="1">
      <c r="A3" s="37" t="s">
        <v>41</v>
      </c>
      <c r="B3" s="204">
        <f>IF('A vagyoni helyzet alakulása'!B13&lt;&gt;0,ROUND(('A vagyoni helyzet alakulása'!B12/'A vagyoni helyzet alakulása'!B13)*100,2),0)</f>
        <v>0.82</v>
      </c>
      <c r="C3" s="204">
        <f>IF('A vagyoni helyzet alakulása'!C13&lt;&gt;0,ROUND(('A vagyoni helyzet alakulása'!C12/'A vagyoni helyzet alakulása'!C13)*100,2),0)</f>
        <v>0.89</v>
      </c>
      <c r="D3" s="196">
        <f t="shared" si="0"/>
        <v>0.07000000000000006</v>
      </c>
    </row>
    <row r="4" spans="1:4" ht="36" customHeight="1">
      <c r="A4" s="37" t="s">
        <v>42</v>
      </c>
      <c r="B4" s="204">
        <f>IF('A vagyoni helyzet alakulása'!B26&lt;&gt;0,ROUND(('A vagyoni helyzet alakulása'!B18/'A vagyoni helyzet alakulása'!B26)*100,2),0)</f>
        <v>92.09</v>
      </c>
      <c r="C4" s="204">
        <f>IF('A vagyoni helyzet alakulása'!C26&lt;&gt;0,ROUND(('A vagyoni helyzet alakulása'!C18/'A vagyoni helyzet alakulása'!C26)*100,2),0)</f>
        <v>91.36</v>
      </c>
      <c r="D4" s="196">
        <f t="shared" si="0"/>
        <v>-0.730000000000004</v>
      </c>
    </row>
    <row r="5" spans="1:4" ht="36" customHeight="1">
      <c r="A5" s="38" t="s">
        <v>43</v>
      </c>
      <c r="B5" s="204">
        <f>IF('A vagyoni helyzet alakulása'!B26&lt;&gt;0,ROUND(('A vagyoni helyzet alakulása'!B25/'A vagyoni helyzet alakulása'!B26)*100,2),0)</f>
        <v>8.15</v>
      </c>
      <c r="C5" s="204">
        <f>IF('A vagyoni helyzet alakulása'!C26&lt;&gt;0,ROUND(('A vagyoni helyzet alakulása'!C25/'A vagyoni helyzet alakulása'!C26)*100,2),0)</f>
        <v>8.01</v>
      </c>
      <c r="D5" s="196">
        <f t="shared" si="0"/>
        <v>-0.14000000000000057</v>
      </c>
    </row>
    <row r="6" spans="1:4" ht="36" customHeight="1">
      <c r="A6" s="19" t="s">
        <v>44</v>
      </c>
      <c r="B6" s="204">
        <f>IF('A vagyoni helyzet alakulása'!B6&lt;&gt;0,ROUND(('A vagyoni helyzet alakulása'!B18/'A vagyoni helyzet alakulása'!B6)*100,2),0)</f>
        <v>92.86</v>
      </c>
      <c r="C6" s="204">
        <f>IF('A vagyoni helyzet alakulása'!C6&lt;&gt;0,ROUND(('A vagyoni helyzet alakulása'!C18/'A vagyoni helyzet alakulása'!C6)*100,2),0)</f>
        <v>92.18</v>
      </c>
      <c r="D6" s="196">
        <f t="shared" si="0"/>
        <v>-0.6799999999999926</v>
      </c>
    </row>
    <row r="7" spans="1:4" ht="36" customHeight="1">
      <c r="A7" s="19" t="s">
        <v>45</v>
      </c>
      <c r="B7" s="204">
        <f>IF('A vagyoni helyzet alakulása'!B6&lt;&gt;0,ROUND((('A vagyoni helyzet alakulása'!B18+'A vagyoni helyzet alakulása'!B22)/'A vagyoni helyzet alakulása'!B6)*100,2),0)</f>
        <v>100.1</v>
      </c>
      <c r="C7" s="204">
        <f>IF('A vagyoni helyzet alakulása'!C6&lt;&gt;0,ROUND((('A vagyoni helyzet alakulása'!C18+'A vagyoni helyzet alakulása'!C22)/'A vagyoni helyzet alakulása'!C6)*100,2),0)</f>
        <v>98.87</v>
      </c>
      <c r="D7" s="196">
        <f t="shared" si="0"/>
        <v>-1.2299999999999898</v>
      </c>
    </row>
    <row r="8" spans="1:4" ht="36" customHeight="1">
      <c r="A8" s="22" t="s">
        <v>46</v>
      </c>
      <c r="B8" s="205">
        <f>IF('A vagyoni helyzet alakulása'!B18&lt;&gt;0,ROUND((('A vagyoni helyzet alakulása'!B12-'A vagyoni helyzet alakulása'!B22)/'A vagyoni helyzet alakulása'!B18)*100,2),0)</f>
        <v>-6.91</v>
      </c>
      <c r="C8" s="205">
        <f>IF('A vagyoni helyzet alakulása'!C18&lt;&gt;0,ROUND((('A vagyoni helyzet alakulása'!C12-'A vagyoni helyzet alakulása'!C22)/'A vagyoni helyzet alakulása'!C18)*100,2),0)</f>
        <v>-6.28</v>
      </c>
      <c r="D8" s="196">
        <f t="shared" si="0"/>
        <v>0.6299999999999999</v>
      </c>
    </row>
    <row r="9" spans="1:4" ht="36" customHeight="1">
      <c r="A9" s="24" t="s">
        <v>47</v>
      </c>
      <c r="B9" s="206">
        <f>IF('A vagyoni helyzet alakulása'!B26&lt;&gt;0,ROUND((('A vagyoni helyzet alakulása'!B18)/'A vagyoni helyzet alakulása'!B26)*100,2),0)</f>
        <v>92.09</v>
      </c>
      <c r="C9" s="206">
        <f>IF('A vagyoni helyzet alakulása'!C26&lt;&gt;0,ROUND((('A vagyoni helyzet alakulása'!C18)/'A vagyoni helyzet alakulása'!C26)*100,2),0)</f>
        <v>91.36</v>
      </c>
      <c r="D9" s="196">
        <f t="shared" si="0"/>
        <v>-0.730000000000004</v>
      </c>
    </row>
    <row r="10" spans="1:4" ht="36" customHeight="1" thickBot="1">
      <c r="A10" s="39" t="s">
        <v>48</v>
      </c>
      <c r="B10" s="207">
        <f>IF('A vagyoni helyzet alakulása'!B15&lt;&gt;0,ROUND((('A vagyoni helyzet alakulása'!B18)/'A vagyoni helyzet alakulása'!B15)*100,2),0)</f>
        <v>123.24</v>
      </c>
      <c r="C10" s="207">
        <f>IF('A vagyoni helyzet alakulása'!C15&lt;&gt;0,ROUND((('A vagyoni helyzet alakulása'!C18)/'A vagyoni helyzet alakulása'!C15)*100,2),0)</f>
        <v>123.19</v>
      </c>
      <c r="D10" s="208">
        <f t="shared" si="0"/>
        <v>-0.04999999999999716</v>
      </c>
    </row>
  </sheetData>
  <sheetProtection sheet="1" objects="1" scenarios="1"/>
  <conditionalFormatting sqref="B2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7" t="s">
        <v>49</v>
      </c>
    </row>
    <row r="2" spans="1:4" s="15" customFormat="1" ht="39.75" customHeight="1" thickBot="1">
      <c r="A2" s="16" t="s">
        <v>38</v>
      </c>
      <c r="B2" s="30" t="s">
        <v>39</v>
      </c>
      <c r="C2" s="30" t="s">
        <v>3</v>
      </c>
      <c r="D2" s="33" t="s">
        <v>4</v>
      </c>
    </row>
    <row r="3" spans="1:4" ht="36" customHeight="1">
      <c r="A3" s="31" t="s">
        <v>50</v>
      </c>
      <c r="B3" s="203">
        <f>IF('A vagyoni helyzet alakulása'!B23&lt;&gt;0,ROUND(('A vagyoni helyzet alakulása'!B8/'A vagyoni helyzet alakulása'!B23)*100,2),0)</f>
        <v>65.82</v>
      </c>
      <c r="C3" s="203">
        <f>IF('A vagyoni helyzet alakulása'!C23&lt;&gt;0,ROUND(('A vagyoni helyzet alakulása'!C8/'A vagyoni helyzet alakulása'!C23)*100,2),0)</f>
        <v>15.78</v>
      </c>
      <c r="D3" s="195">
        <f>IF(B3&lt;&gt;0,C3-B3,"-    ")</f>
        <v>-50.03999999999999</v>
      </c>
    </row>
    <row r="4" spans="1:4" ht="36" customHeight="1">
      <c r="A4" s="35" t="s">
        <v>51</v>
      </c>
      <c r="B4" s="206" t="e">
        <f>IF(FORRÁSOK!C34&lt;&gt;0,ROUND((('[1]ESZKÖZÖK'!C42+'[1]ESZKÖZÖK'!C43)/FORRÁSOK!C34)*100,2),0)</f>
        <v>#REF!</v>
      </c>
      <c r="C4" s="206" t="e">
        <f>IF(FORRÁSOK!D34&lt;&gt;0,ROUND((('[1]ESZKÖZÖK'!D42+'[1]ESZKÖZÖK'!D43)/FORRÁSOK!D34)*100,2),0)</f>
        <v>#REF!</v>
      </c>
      <c r="D4" s="197" t="e">
        <f>IF(B4&lt;&gt;0,C4-B4,"-    ")</f>
        <v>#REF!</v>
      </c>
    </row>
    <row r="5" spans="1:4" ht="36" customHeight="1" thickBot="1">
      <c r="A5" s="32" t="s">
        <v>52</v>
      </c>
      <c r="B5" s="207">
        <f>IF(('A vagyoni helyzet alakulása'!B22+'A vagyoni helyzet alakulása'!B18)&lt;&gt;0,ROUND((('A vagyoni helyzet alakulása'!B22)/('A vagyoni helyzet alakulása'!B22+'A vagyoni helyzet alakulása'!B18))*100,2),0)</f>
        <v>7.24</v>
      </c>
      <c r="C5" s="207">
        <f>IF(('A vagyoni helyzet alakulása'!C22+'A vagyoni helyzet alakulása'!C18)&lt;&gt;0,ROUND((('A vagyoni helyzet alakulása'!C22)/('A vagyoni helyzet alakulása'!C22+'A vagyoni helyzet alakulása'!C18))*100,2),0)</f>
        <v>6.76</v>
      </c>
      <c r="D5" s="208">
        <f>IF(B5&lt;&gt;0,C5-B5,"-    ")</f>
        <v>-0.4800000000000004</v>
      </c>
    </row>
    <row r="6" ht="76.5" customHeight="1"/>
    <row r="7" ht="36" customHeight="1" thickBot="1">
      <c r="A7" s="34" t="s">
        <v>53</v>
      </c>
    </row>
    <row r="8" spans="1:4" s="15" customFormat="1" ht="39.75" customHeight="1" thickBot="1">
      <c r="A8" s="16" t="s">
        <v>38</v>
      </c>
      <c r="B8" s="30" t="s">
        <v>39</v>
      </c>
      <c r="C8" s="30" t="s">
        <v>3</v>
      </c>
      <c r="D8" s="33" t="s">
        <v>4</v>
      </c>
    </row>
    <row r="9" spans="1:4" ht="36" customHeight="1">
      <c r="A9" s="31" t="s">
        <v>54</v>
      </c>
      <c r="B9" s="203">
        <f>IF('A vagyoni helyzet alakulása'!B23&lt;&gt;0,ROUND(('A vagyoni helyzet alakulása'!B10/'A vagyoni helyzet alakulása'!B23)*100,2),0)</f>
        <v>3.86</v>
      </c>
      <c r="C9" s="203">
        <f>IF('A vagyoni helyzet alakulása'!C23&lt;&gt;0,ROUND(('A vagyoni helyzet alakulása'!C10/'A vagyoni helyzet alakulása'!C23)*100,2),0)</f>
        <v>18.05</v>
      </c>
      <c r="D9" s="195">
        <f>IF(B9&lt;&gt;0,C9-B9,"-    ")</f>
        <v>14.190000000000001</v>
      </c>
    </row>
    <row r="10" spans="1:4" ht="36" customHeight="1" thickBot="1">
      <c r="A10" s="32" t="s">
        <v>55</v>
      </c>
      <c r="B10" s="207">
        <f>IF(('A vagyoni helyzet alakulása'!B23)&lt;&gt;0,ROUND((('A vagyoni helyzet alakulása'!B12)/('A vagyoni helyzet alakulása'!B23))*100,2),0)</f>
        <v>84.86</v>
      </c>
      <c r="C10" s="207">
        <f>IF(('A vagyoni helyzet alakulása'!C23)&lt;&gt;0,ROUND((('A vagyoni helyzet alakulása'!C12)/('A vagyoni helyzet alakulása'!C23))*100,2),0)</f>
        <v>64.57</v>
      </c>
      <c r="D10" s="208">
        <f>IF(B10&lt;&gt;0,C10-B10,"-    ")</f>
        <v>-20.290000000000006</v>
      </c>
    </row>
  </sheetData>
  <sheetProtection sheet="1" objects="1" scenarios="1"/>
  <conditionalFormatting sqref="B3:C5 B9:C10">
    <cfRule type="cellIs" priority="1" dxfId="1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09" t="s">
        <v>97</v>
      </c>
    </row>
    <row r="2" ht="14.25">
      <c r="A2" s="111" t="s">
        <v>98</v>
      </c>
    </row>
    <row r="3" ht="13.5" thickBot="1">
      <c r="E3" s="112" t="s">
        <v>140</v>
      </c>
    </row>
    <row r="4" spans="1:5" s="67" customFormat="1" ht="18.75" customHeight="1" thickBot="1">
      <c r="A4" s="113" t="s">
        <v>92</v>
      </c>
      <c r="B4" s="113" t="s">
        <v>93</v>
      </c>
      <c r="C4" s="113" t="s">
        <v>94</v>
      </c>
      <c r="D4" s="113" t="s">
        <v>95</v>
      </c>
      <c r="E4" s="113" t="s">
        <v>96</v>
      </c>
    </row>
    <row r="5" spans="1:5" ht="12.75">
      <c r="A5" s="114" t="s">
        <v>99</v>
      </c>
      <c r="B5" s="115"/>
      <c r="C5" s="115"/>
      <c r="D5" s="115"/>
      <c r="E5" s="116">
        <f aca="true" t="shared" si="0" ref="E5:E10">B5+C5-D5</f>
        <v>0</v>
      </c>
    </row>
    <row r="6" spans="1:5" ht="12.75">
      <c r="A6" s="117" t="s">
        <v>100</v>
      </c>
      <c r="B6" s="118"/>
      <c r="C6" s="118"/>
      <c r="D6" s="118"/>
      <c r="E6" s="119">
        <f t="shared" si="0"/>
        <v>0</v>
      </c>
    </row>
    <row r="7" spans="1:5" ht="12.75">
      <c r="A7" s="117" t="s">
        <v>101</v>
      </c>
      <c r="B7" s="118">
        <v>108</v>
      </c>
      <c r="C7" s="118"/>
      <c r="D7" s="118"/>
      <c r="E7" s="119">
        <f t="shared" si="0"/>
        <v>108</v>
      </c>
    </row>
    <row r="8" spans="1:5" ht="12.75">
      <c r="A8" s="117" t="s">
        <v>102</v>
      </c>
      <c r="B8" s="118">
        <v>3547</v>
      </c>
      <c r="C8" s="118">
        <v>562</v>
      </c>
      <c r="D8" s="118"/>
      <c r="E8" s="119">
        <f t="shared" si="0"/>
        <v>4109</v>
      </c>
    </row>
    <row r="9" spans="1:5" ht="12.75">
      <c r="A9" s="117" t="s">
        <v>268</v>
      </c>
      <c r="B9" s="118"/>
      <c r="C9" s="118"/>
      <c r="D9" s="118"/>
      <c r="E9" s="119">
        <f t="shared" si="0"/>
        <v>0</v>
      </c>
    </row>
    <row r="10" spans="1:5" ht="13.5" thickBot="1">
      <c r="A10" s="120" t="s">
        <v>103</v>
      </c>
      <c r="B10" s="121"/>
      <c r="C10" s="121"/>
      <c r="D10" s="121"/>
      <c r="E10" s="122">
        <f t="shared" si="0"/>
        <v>0</v>
      </c>
    </row>
    <row r="14" ht="13.5">
      <c r="E14" s="109" t="s">
        <v>104</v>
      </c>
    </row>
    <row r="15" ht="14.25">
      <c r="A15" s="111" t="s">
        <v>105</v>
      </c>
    </row>
    <row r="16" ht="13.5" thickBot="1">
      <c r="E16" s="112" t="s">
        <v>140</v>
      </c>
    </row>
    <row r="17" spans="1:5" ht="13.5" thickBot="1">
      <c r="A17" s="113" t="s">
        <v>92</v>
      </c>
      <c r="B17" s="113" t="s">
        <v>93</v>
      </c>
      <c r="C17" s="113" t="s">
        <v>94</v>
      </c>
      <c r="D17" s="113" t="s">
        <v>95</v>
      </c>
      <c r="E17" s="113" t="s">
        <v>96</v>
      </c>
    </row>
    <row r="18" spans="1:5" ht="12.75">
      <c r="A18" s="114" t="s">
        <v>99</v>
      </c>
      <c r="B18" s="115"/>
      <c r="C18" s="115"/>
      <c r="D18" s="115"/>
      <c r="E18" s="116">
        <f aca="true" t="shared" si="1" ref="E18:E23">B18+C18-D18</f>
        <v>0</v>
      </c>
    </row>
    <row r="19" spans="1:5" ht="12.75">
      <c r="A19" s="117" t="s">
        <v>100</v>
      </c>
      <c r="B19" s="118"/>
      <c r="C19" s="118"/>
      <c r="D19" s="118"/>
      <c r="E19" s="119">
        <f t="shared" si="1"/>
        <v>0</v>
      </c>
    </row>
    <row r="20" spans="1:5" ht="12.75">
      <c r="A20" s="117" t="s">
        <v>101</v>
      </c>
      <c r="B20" s="118">
        <v>108</v>
      </c>
      <c r="C20" s="118"/>
      <c r="D20" s="118"/>
      <c r="E20" s="119">
        <f t="shared" si="1"/>
        <v>108</v>
      </c>
    </row>
    <row r="21" spans="1:5" ht="12.75">
      <c r="A21" s="117" t="s">
        <v>102</v>
      </c>
      <c r="B21" s="118">
        <v>3289</v>
      </c>
      <c r="C21" s="118">
        <v>143</v>
      </c>
      <c r="D21" s="118"/>
      <c r="E21" s="119">
        <f t="shared" si="1"/>
        <v>3432</v>
      </c>
    </row>
    <row r="22" spans="1:5" ht="12.75">
      <c r="A22" s="117" t="s">
        <v>268</v>
      </c>
      <c r="B22" s="118"/>
      <c r="C22" s="118"/>
      <c r="D22" s="118"/>
      <c r="E22" s="119">
        <f t="shared" si="1"/>
        <v>0</v>
      </c>
    </row>
    <row r="23" spans="1:5" ht="13.5" thickBot="1">
      <c r="A23" s="120" t="s">
        <v>103</v>
      </c>
      <c r="B23" s="121"/>
      <c r="C23" s="121"/>
      <c r="D23" s="121"/>
      <c r="E23" s="122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09" t="s">
        <v>109</v>
      </c>
    </row>
    <row r="2" ht="14.25">
      <c r="A2" s="111" t="s">
        <v>98</v>
      </c>
    </row>
    <row r="3" ht="13.5" thickBot="1">
      <c r="E3" s="112" t="s">
        <v>140</v>
      </c>
    </row>
    <row r="4" spans="1:5" s="67" customFormat="1" ht="18.75" customHeight="1" thickBot="1">
      <c r="A4" s="113" t="s">
        <v>92</v>
      </c>
      <c r="B4" s="113" t="s">
        <v>93</v>
      </c>
      <c r="C4" s="113" t="s">
        <v>94</v>
      </c>
      <c r="D4" s="113" t="s">
        <v>95</v>
      </c>
      <c r="E4" s="113" t="s">
        <v>96</v>
      </c>
    </row>
    <row r="5" spans="1:5" ht="12.75">
      <c r="A5" s="114" t="s">
        <v>110</v>
      </c>
      <c r="B5" s="115">
        <v>728214</v>
      </c>
      <c r="C5" s="115">
        <v>21475</v>
      </c>
      <c r="D5" s="115"/>
      <c r="E5" s="116">
        <f aca="true" t="shared" si="0" ref="E5:E12">B5+C5-D5</f>
        <v>749689</v>
      </c>
    </row>
    <row r="6" spans="1:5" ht="12.75">
      <c r="A6" s="117" t="s">
        <v>111</v>
      </c>
      <c r="B6" s="118">
        <v>12002</v>
      </c>
      <c r="C6" s="118">
        <v>135</v>
      </c>
      <c r="D6" s="118">
        <v>1133</v>
      </c>
      <c r="E6" s="119">
        <f t="shared" si="0"/>
        <v>11004</v>
      </c>
    </row>
    <row r="7" spans="1:5" ht="12.75">
      <c r="A7" s="117" t="s">
        <v>112</v>
      </c>
      <c r="B7" s="118">
        <v>930</v>
      </c>
      <c r="C7" s="118"/>
      <c r="D7" s="118"/>
      <c r="E7" s="119">
        <f t="shared" si="0"/>
        <v>930</v>
      </c>
    </row>
    <row r="8" spans="1:5" ht="12.75">
      <c r="A8" s="117" t="s">
        <v>113</v>
      </c>
      <c r="B8" s="118"/>
      <c r="C8" s="118"/>
      <c r="D8" s="118"/>
      <c r="E8" s="119">
        <f t="shared" si="0"/>
        <v>0</v>
      </c>
    </row>
    <row r="9" spans="1:5" ht="12.75">
      <c r="A9" s="117" t="s">
        <v>114</v>
      </c>
      <c r="B9" s="118">
        <v>3463</v>
      </c>
      <c r="C9" s="118">
        <v>951</v>
      </c>
      <c r="D9" s="118"/>
      <c r="E9" s="119">
        <f>B9+C9-D9</f>
        <v>4414</v>
      </c>
    </row>
    <row r="10" spans="1:5" ht="12.75">
      <c r="A10" s="117" t="s">
        <v>115</v>
      </c>
      <c r="B10" s="118"/>
      <c r="C10" s="118"/>
      <c r="D10" s="118"/>
      <c r="E10" s="119">
        <f>B10+C10-D10</f>
        <v>0</v>
      </c>
    </row>
    <row r="11" spans="1:5" ht="12.75">
      <c r="A11" s="117" t="s">
        <v>116</v>
      </c>
      <c r="B11" s="118"/>
      <c r="C11" s="118"/>
      <c r="D11" s="118"/>
      <c r="E11" s="119">
        <f t="shared" si="0"/>
        <v>0</v>
      </c>
    </row>
    <row r="12" spans="1:5" ht="13.5" thickBot="1">
      <c r="A12" s="120" t="s">
        <v>117</v>
      </c>
      <c r="B12" s="121">
        <v>101273</v>
      </c>
      <c r="C12" s="121"/>
      <c r="D12" s="121"/>
      <c r="E12" s="122">
        <f t="shared" si="0"/>
        <v>101273</v>
      </c>
    </row>
    <row r="18" ht="13.5">
      <c r="E18" s="109" t="s">
        <v>119</v>
      </c>
    </row>
    <row r="19" ht="14.25">
      <c r="A19" s="111" t="s">
        <v>118</v>
      </c>
    </row>
    <row r="20" ht="13.5" thickBot="1">
      <c r="E20" s="112" t="s">
        <v>140</v>
      </c>
    </row>
    <row r="21" spans="1:5" ht="13.5" thickBot="1">
      <c r="A21" s="113" t="s">
        <v>92</v>
      </c>
      <c r="B21" s="113" t="s">
        <v>93</v>
      </c>
      <c r="C21" s="113" t="s">
        <v>94</v>
      </c>
      <c r="D21" s="113" t="s">
        <v>95</v>
      </c>
      <c r="E21" s="113" t="s">
        <v>96</v>
      </c>
    </row>
    <row r="22" spans="1:5" ht="12.75">
      <c r="A22" s="114" t="s">
        <v>110</v>
      </c>
      <c r="B22" s="115">
        <v>101842</v>
      </c>
      <c r="C22" s="115">
        <v>15262</v>
      </c>
      <c r="D22" s="115"/>
      <c r="E22" s="116">
        <f aca="true" t="shared" si="1" ref="E22:E29">B22+C22-D22</f>
        <v>117104</v>
      </c>
    </row>
    <row r="23" spans="1:5" ht="12.75">
      <c r="A23" s="117" t="s">
        <v>111</v>
      </c>
      <c r="B23" s="118">
        <v>9459</v>
      </c>
      <c r="C23" s="118">
        <v>1139</v>
      </c>
      <c r="D23" s="118">
        <v>1589</v>
      </c>
      <c r="E23" s="119">
        <f t="shared" si="1"/>
        <v>9009</v>
      </c>
    </row>
    <row r="24" spans="1:5" ht="12.75">
      <c r="A24" s="117" t="s">
        <v>112</v>
      </c>
      <c r="B24" s="118">
        <v>227</v>
      </c>
      <c r="C24" s="118">
        <v>178</v>
      </c>
      <c r="D24" s="118"/>
      <c r="E24" s="119">
        <f t="shared" si="1"/>
        <v>405</v>
      </c>
    </row>
    <row r="25" spans="1:5" ht="12.75">
      <c r="A25" s="117" t="s">
        <v>113</v>
      </c>
      <c r="B25" s="118"/>
      <c r="C25" s="118"/>
      <c r="D25" s="118"/>
      <c r="E25" s="119">
        <f t="shared" si="1"/>
        <v>0</v>
      </c>
    </row>
    <row r="26" spans="1:5" ht="12.75">
      <c r="A26" s="117" t="s">
        <v>114</v>
      </c>
      <c r="B26" s="118"/>
      <c r="C26" s="118"/>
      <c r="D26" s="118"/>
      <c r="E26" s="119">
        <f t="shared" si="1"/>
        <v>0</v>
      </c>
    </row>
    <row r="27" spans="1:5" ht="12.75">
      <c r="A27" s="117" t="s">
        <v>115</v>
      </c>
      <c r="B27" s="118"/>
      <c r="C27" s="118"/>
      <c r="D27" s="118"/>
      <c r="E27" s="119">
        <f t="shared" si="1"/>
        <v>0</v>
      </c>
    </row>
    <row r="28" spans="1:5" ht="12.75">
      <c r="A28" s="117" t="s">
        <v>116</v>
      </c>
      <c r="B28" s="118"/>
      <c r="C28" s="118"/>
      <c r="D28" s="118"/>
      <c r="E28" s="119">
        <f t="shared" si="1"/>
        <v>0</v>
      </c>
    </row>
    <row r="29" spans="1:5" ht="13.5" thickBot="1">
      <c r="A29" s="120" t="s">
        <v>117</v>
      </c>
      <c r="B29" s="121">
        <v>33538</v>
      </c>
      <c r="C29" s="121">
        <v>2947</v>
      </c>
      <c r="D29" s="121"/>
      <c r="E29" s="122">
        <f t="shared" si="1"/>
        <v>36485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CE,Félkövér"&amp;11Tárgyi eszközök állományváltozásával kapcsolatos adatok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2012-03-26T09:41:57Z</cp:lastPrinted>
  <dcterms:created xsi:type="dcterms:W3CDTF">1999-10-10T07:41:39Z</dcterms:created>
  <dcterms:modified xsi:type="dcterms:W3CDTF">2012-04-03T11:11:44Z</dcterms:modified>
  <cp:category/>
  <cp:version/>
  <cp:contentType/>
  <cp:contentStatus/>
</cp:coreProperties>
</file>