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1580" windowWidth="10515" windowHeight="4680" firstSheet="5" activeTab="9"/>
  </bookViews>
  <sheets>
    <sheet name="óvoda" sheetId="2" r:id="rId1"/>
    <sheet name="Településenként" sheetId="3" r:id="rId2"/>
    <sheet name="MUNKA!!!!!!!!!!!" sheetId="18" r:id="rId3"/>
    <sheet name="Kölesdnél" sheetId="4" r:id="rId4"/>
    <sheet name="Elszámolások göngyölítése" sheetId="7" r:id="rId5"/>
    <sheet name="Óvoda Társulás előir. módosítás" sheetId="9" r:id="rId6"/>
    <sheet name="Óvoda Társulás teljesített" sheetId="10" r:id="rId7"/>
    <sheet name="2018. költségvetés" sheetId="13" r:id="rId8"/>
    <sheet name="Normatíva megosztás" sheetId="14" r:id="rId9"/>
    <sheet name="Elszámolás" sheetId="17" r:id="rId10"/>
    <sheet name="Megszüntetéshez" sheetId="19" r:id="rId11"/>
  </sheets>
  <calcPr calcId="145621"/>
</workbook>
</file>

<file path=xl/calcChain.xml><?xml version="1.0" encoding="utf-8"?>
<calcChain xmlns="http://schemas.openxmlformats.org/spreadsheetml/2006/main">
  <c r="F20" i="19" l="1"/>
  <c r="C25" i="19"/>
  <c r="E20" i="19"/>
  <c r="D20" i="19"/>
  <c r="C20" i="19"/>
  <c r="B20" i="19"/>
  <c r="F11" i="19"/>
  <c r="E11" i="19"/>
  <c r="D11" i="19"/>
  <c r="C11" i="19"/>
  <c r="B11" i="19"/>
  <c r="E40" i="18" l="1"/>
  <c r="F40" i="18"/>
  <c r="G40" i="18"/>
  <c r="D40" i="18"/>
  <c r="D73" i="18"/>
  <c r="B73" i="18"/>
  <c r="D66" i="18"/>
  <c r="B66" i="18"/>
  <c r="D59" i="18"/>
  <c r="B59" i="18"/>
  <c r="G53" i="18"/>
  <c r="F53" i="18"/>
  <c r="B48" i="18"/>
  <c r="H34" i="18"/>
  <c r="F34" i="18"/>
  <c r="D34" i="18"/>
  <c r="I33" i="18"/>
  <c r="I32" i="18"/>
  <c r="I31" i="18"/>
  <c r="I30" i="18"/>
  <c r="I29" i="18"/>
  <c r="I28" i="18"/>
  <c r="I27" i="18"/>
  <c r="H25" i="18"/>
  <c r="G25" i="18"/>
  <c r="G34" i="18" s="1"/>
  <c r="F25" i="18"/>
  <c r="E25" i="18"/>
  <c r="I25" i="18" s="1"/>
  <c r="D25" i="18"/>
  <c r="I24" i="18"/>
  <c r="I23" i="18"/>
  <c r="I22" i="18"/>
  <c r="I18" i="18"/>
  <c r="I17" i="18"/>
  <c r="I15" i="18"/>
  <c r="I14" i="18"/>
  <c r="I13" i="18"/>
  <c r="I12" i="18"/>
  <c r="H11" i="18"/>
  <c r="H19" i="18" s="1"/>
  <c r="G11" i="18"/>
  <c r="G19" i="18" s="1"/>
  <c r="F11" i="18"/>
  <c r="F19" i="18" s="1"/>
  <c r="F37" i="18" s="1"/>
  <c r="E11" i="18"/>
  <c r="E19" i="18" s="1"/>
  <c r="D11" i="18"/>
  <c r="I11" i="18" s="1"/>
  <c r="I10" i="18"/>
  <c r="I9" i="18"/>
  <c r="I8" i="18"/>
  <c r="I7" i="18"/>
  <c r="G37" i="18" l="1"/>
  <c r="D37" i="18"/>
  <c r="E34" i="18"/>
  <c r="E37" i="18" s="1"/>
  <c r="I34" i="18"/>
  <c r="D19" i="18"/>
  <c r="I19" i="18" s="1"/>
  <c r="E49" i="17"/>
  <c r="D49" i="17"/>
  <c r="C41" i="17"/>
  <c r="B41" i="17"/>
  <c r="F46" i="17"/>
  <c r="H46" i="17" s="1"/>
  <c r="F47" i="17"/>
  <c r="H47" i="17" s="1"/>
  <c r="F48" i="17"/>
  <c r="H48" i="17" s="1"/>
  <c r="F45" i="17"/>
  <c r="G49" i="17"/>
  <c r="C49" i="17"/>
  <c r="B49" i="17"/>
  <c r="D25" i="17"/>
  <c r="D10" i="17"/>
  <c r="F10" i="17" s="1"/>
  <c r="D11" i="17"/>
  <c r="F11" i="17" s="1"/>
  <c r="D12" i="17"/>
  <c r="F12" i="17" s="1"/>
  <c r="D9" i="17"/>
  <c r="E13" i="17"/>
  <c r="C13" i="17"/>
  <c r="B13" i="17"/>
  <c r="I37" i="18" l="1"/>
  <c r="F49" i="17"/>
  <c r="H45" i="17"/>
  <c r="H49" i="17" s="1"/>
  <c r="D13" i="17"/>
  <c r="F9" i="17"/>
  <c r="F13" i="17" s="1"/>
  <c r="M16" i="14"/>
  <c r="E16" i="14"/>
  <c r="O15" i="14"/>
  <c r="G10" i="14"/>
  <c r="G16" i="14" s="1"/>
  <c r="I10" i="14"/>
  <c r="I16" i="14" s="1"/>
  <c r="K10" i="14"/>
  <c r="K16" i="14" s="1"/>
  <c r="M10" i="14"/>
  <c r="E10" i="14"/>
  <c r="C24" i="14"/>
  <c r="O14" i="14"/>
  <c r="O13" i="14"/>
  <c r="O6" i="14"/>
  <c r="O7" i="14"/>
  <c r="O8" i="14"/>
  <c r="O10" i="14" s="1"/>
  <c r="O16" i="14" s="1"/>
  <c r="O9" i="14"/>
  <c r="O12" i="14"/>
  <c r="O5" i="14"/>
  <c r="H25" i="13" l="1"/>
  <c r="E85" i="10" l="1"/>
  <c r="E82" i="10"/>
  <c r="E86" i="10" s="1"/>
  <c r="E66" i="10" l="1"/>
  <c r="D66" i="10"/>
  <c r="E62" i="10"/>
  <c r="D62" i="10"/>
  <c r="E59" i="10"/>
  <c r="D59" i="10"/>
  <c r="E55" i="10"/>
  <c r="D55" i="10"/>
  <c r="E42" i="10"/>
  <c r="E44" i="10" s="1"/>
  <c r="D42" i="10"/>
  <c r="D44" i="10" s="1"/>
  <c r="E35" i="10"/>
  <c r="D35" i="10"/>
  <c r="E32" i="10"/>
  <c r="E37" i="10" s="1"/>
  <c r="D32" i="10"/>
  <c r="E12" i="10"/>
  <c r="E23" i="10"/>
  <c r="D23" i="10"/>
  <c r="C23" i="10"/>
  <c r="D12" i="10"/>
  <c r="C12" i="10"/>
  <c r="C20" i="9"/>
  <c r="C9" i="9"/>
  <c r="D20" i="9"/>
  <c r="D9" i="9"/>
  <c r="L8" i="7"/>
  <c r="K18" i="7"/>
  <c r="M5" i="7"/>
  <c r="M6" i="7"/>
  <c r="M7" i="7"/>
  <c r="M4" i="7"/>
  <c r="I22" i="3"/>
  <c r="D37" i="10" l="1"/>
  <c r="D69" i="10"/>
  <c r="D72" i="10" s="1"/>
  <c r="D75" i="10" s="1"/>
  <c r="E69" i="10"/>
  <c r="E72" i="10" s="1"/>
  <c r="E75" i="10" s="1"/>
  <c r="M8" i="7"/>
  <c r="K8" i="7"/>
  <c r="J8" i="7" l="1"/>
  <c r="G12" i="4"/>
  <c r="D71" i="3"/>
  <c r="B71" i="3"/>
  <c r="D64" i="3"/>
  <c r="B64" i="3"/>
  <c r="B57" i="3"/>
  <c r="I31" i="3"/>
  <c r="I30" i="3"/>
  <c r="I10" i="3"/>
  <c r="I32" i="3"/>
  <c r="I29" i="3"/>
  <c r="I28" i="3"/>
  <c r="I27" i="3"/>
  <c r="I26" i="3"/>
  <c r="I23" i="3"/>
  <c r="H24" i="3"/>
  <c r="H33" i="3" s="1"/>
  <c r="I21" i="3"/>
  <c r="I14" i="3"/>
  <c r="I15" i="3"/>
  <c r="I16" i="3"/>
  <c r="I17" i="3"/>
  <c r="I13" i="3"/>
  <c r="I12" i="3"/>
  <c r="H11" i="3"/>
  <c r="H18" i="3" s="1"/>
  <c r="I9" i="3"/>
  <c r="I8" i="3"/>
  <c r="I7" i="3"/>
  <c r="H8" i="7" l="1"/>
  <c r="F8" i="7"/>
  <c r="D21" i="7"/>
  <c r="C21" i="7"/>
  <c r="B21" i="7"/>
  <c r="D8" i="7"/>
  <c r="C8" i="7"/>
  <c r="B8" i="7"/>
  <c r="E8" i="7" s="1"/>
  <c r="E7" i="7"/>
  <c r="G7" i="7" s="1"/>
  <c r="I7" i="7" s="1"/>
  <c r="E6" i="7"/>
  <c r="G6" i="7" s="1"/>
  <c r="I6" i="7" s="1"/>
  <c r="E5" i="7"/>
  <c r="G5" i="7" s="1"/>
  <c r="E4" i="7"/>
  <c r="G4" i="7" s="1"/>
  <c r="I4" i="7" s="1"/>
  <c r="G8" i="7" l="1"/>
  <c r="I5" i="7"/>
  <c r="I8" i="7" s="1"/>
  <c r="D57" i="3" l="1"/>
  <c r="G51" i="3"/>
  <c r="F51" i="3"/>
  <c r="B46" i="3"/>
  <c r="D11" i="3" l="1"/>
  <c r="G10" i="4" l="1"/>
  <c r="E24" i="3"/>
  <c r="E33" i="3" s="1"/>
  <c r="F24" i="3"/>
  <c r="F33" i="3" s="1"/>
  <c r="G24" i="3"/>
  <c r="G33" i="3" s="1"/>
  <c r="D24" i="3"/>
  <c r="D33" i="3" s="1"/>
  <c r="E11" i="3"/>
  <c r="F11" i="3"/>
  <c r="F18" i="3" s="1"/>
  <c r="G11" i="3"/>
  <c r="G18" i="3" s="1"/>
  <c r="I33" i="3" l="1"/>
  <c r="I24" i="3"/>
  <c r="I11" i="3"/>
  <c r="E18" i="3"/>
  <c r="E36" i="3" s="1"/>
  <c r="G36" i="3"/>
  <c r="F36" i="3"/>
  <c r="D18" i="3"/>
  <c r="F69" i="2"/>
  <c r="F65" i="2"/>
  <c r="F62" i="2"/>
  <c r="F58" i="2"/>
  <c r="E69" i="2"/>
  <c r="E65" i="2"/>
  <c r="E62" i="2"/>
  <c r="E58" i="2"/>
  <c r="F50" i="2"/>
  <c r="E50" i="2"/>
  <c r="F48" i="2"/>
  <c r="E48" i="2"/>
  <c r="F45" i="2"/>
  <c r="E45" i="2"/>
  <c r="E52" i="2" s="1"/>
  <c r="F38" i="2"/>
  <c r="E38" i="2"/>
  <c r="F36" i="2"/>
  <c r="F33" i="2"/>
  <c r="E36" i="2"/>
  <c r="E33" i="2"/>
  <c r="I18" i="3" l="1"/>
  <c r="F52" i="2"/>
  <c r="E40" i="2"/>
  <c r="F40" i="2"/>
  <c r="F72" i="2"/>
  <c r="F75" i="2" s="1"/>
  <c r="F78" i="2" s="1"/>
  <c r="E72" i="2"/>
  <c r="E75" i="2" s="1"/>
  <c r="E78" i="2" s="1"/>
  <c r="D36" i="3"/>
  <c r="I36" i="3" s="1"/>
  <c r="E20" i="2"/>
  <c r="F20" i="2"/>
  <c r="D20" i="2"/>
  <c r="E16" i="2"/>
  <c r="F16" i="2"/>
  <c r="D16" i="2"/>
  <c r="E9" i="2"/>
  <c r="E11" i="2" s="1"/>
  <c r="F9" i="2"/>
  <c r="F11" i="2" s="1"/>
  <c r="D9" i="2"/>
  <c r="D11" i="2" s="1"/>
  <c r="D22" i="2" l="1"/>
  <c r="F22" i="2"/>
  <c r="E22" i="2"/>
</calcChain>
</file>

<file path=xl/sharedStrings.xml><?xml version="1.0" encoding="utf-8"?>
<sst xmlns="http://schemas.openxmlformats.org/spreadsheetml/2006/main" count="488" uniqueCount="221">
  <si>
    <t>dologi kiadások</t>
  </si>
  <si>
    <t>eredeti</t>
  </si>
  <si>
    <t>módosított</t>
  </si>
  <si>
    <t>teljesítés</t>
  </si>
  <si>
    <t>előirányzat</t>
  </si>
  <si>
    <t>Mérleg</t>
  </si>
  <si>
    <t>ESZKÖZÖK összesen:</t>
  </si>
  <si>
    <t>Egyéb ráfordítások</t>
  </si>
  <si>
    <t>TEVÉKENYSÉG EREDMÉNYE</t>
  </si>
  <si>
    <t>SZOKÁSOS EREDMÉNY</t>
  </si>
  <si>
    <t>Rendkívüli ráfordítások</t>
  </si>
  <si>
    <t>MÉRLEG SZERINTI EREDMÉNY</t>
  </si>
  <si>
    <t>Kölesdi Közös Óvoda pénzforgalmi jelentése</t>
  </si>
  <si>
    <t>személyi juttatások</t>
  </si>
  <si>
    <t>járulékok</t>
  </si>
  <si>
    <t>Beruházások</t>
  </si>
  <si>
    <t>Költségvetési kiadások összesen</t>
  </si>
  <si>
    <t>KIADÁSOK</t>
  </si>
  <si>
    <t>BEVÉTELEK</t>
  </si>
  <si>
    <t>Működési bevételek</t>
  </si>
  <si>
    <t>Egyéb működési célú átvett pénzeszközök</t>
  </si>
  <si>
    <t>Költségvetési bevételek összesen:</t>
  </si>
  <si>
    <t>Előző évi pénzmaradvány igénybevétele</t>
  </si>
  <si>
    <t>Központi irányító szervi támogatás</t>
  </si>
  <si>
    <t>Finanszírozási bevételek összesen:</t>
  </si>
  <si>
    <t>KIADÁSOk összesen:</t>
  </si>
  <si>
    <t>Bevételek összesen:</t>
  </si>
  <si>
    <t>Beruházások, felújítások</t>
  </si>
  <si>
    <t>Forintpénztár</t>
  </si>
  <si>
    <t>Kincstáron kívüli bankszámlák</t>
  </si>
  <si>
    <t>Tárgyi eszközök összesen:</t>
  </si>
  <si>
    <t>A) NEMZETI VAGYONBA TARTOZÓ BEFEKTETETT ESZKÖZÖK</t>
  </si>
  <si>
    <t xml:space="preserve">C) PÉNZESZKÖZÖK </t>
  </si>
  <si>
    <t>ELŐZŐ ÉV</t>
  </si>
  <si>
    <t>TÁRGYÉV</t>
  </si>
  <si>
    <t>Követelések működési bevételekre</t>
  </si>
  <si>
    <t>Adott előlegek</t>
  </si>
  <si>
    <t>D) KÖVETELÉSEK ÖSSZESEN</t>
  </si>
  <si>
    <t>December havi illetmények, munkabérek elszámolása</t>
  </si>
  <si>
    <t>E) EGYÉB SAJÁTOS ESZKÖZOLDALI ELSZÁMOLÁSOK</t>
  </si>
  <si>
    <t>Egyéb eszközök induláskori értéke</t>
  </si>
  <si>
    <t>Felhalmozott eredmény</t>
  </si>
  <si>
    <t>Mérlegszerinti eredmény</t>
  </si>
  <si>
    <t>G) SAJÁT TŐKE</t>
  </si>
  <si>
    <t>Költségvetési évben esedékes kötelezettségek dologi kiadásokra</t>
  </si>
  <si>
    <t>Kapott előlegek</t>
  </si>
  <si>
    <t>H) KÖTELEZETTSÉGEK</t>
  </si>
  <si>
    <t>Költségek,ráfordítások passzív időbeli elhatárolása</t>
  </si>
  <si>
    <t>J) PASSZÍV IDŐBELI ELHATÁROLÁSOK</t>
  </si>
  <si>
    <t>FORRÁSOK ÖSSZESEN:</t>
  </si>
  <si>
    <t>Eredménykimutatás</t>
  </si>
  <si>
    <t>Eszközök és szolgáltatások nettó eredményszemléletű bevételei</t>
  </si>
  <si>
    <t>Tevékenység nettó ereményszemléletű bevétele</t>
  </si>
  <si>
    <t>Központi működési célű támogatások eredményszemléletű bevételei</t>
  </si>
  <si>
    <t>Egyéb működési célú támogatások eredményszemléletű bevételei</t>
  </si>
  <si>
    <t>Különféle egyéb eredményszemléletű bevételek</t>
  </si>
  <si>
    <t>Egyéb ereményszemléletű bevételek</t>
  </si>
  <si>
    <t>Anyagköltség</t>
  </si>
  <si>
    <t>Igénybevett szolgáltatások értéke</t>
  </si>
  <si>
    <t>Anyagjellegű ráfordítások</t>
  </si>
  <si>
    <t>Bérköltség</t>
  </si>
  <si>
    <t>Személyi jellegű egyéb kifizetések</t>
  </si>
  <si>
    <t>Bérjárulékok</t>
  </si>
  <si>
    <t>Személyi jellegű ráfordítások</t>
  </si>
  <si>
    <t>Értékcsökkenési leírás</t>
  </si>
  <si>
    <t>Kapott kamatok és kamatjellegű eredményszemléletű bevételek</t>
  </si>
  <si>
    <t>PÉNZÜGYI MŰVELETEK EREDMÉNYE</t>
  </si>
  <si>
    <t>RENDKÍVÜLI EREDMÉNY</t>
  </si>
  <si>
    <t>beruházások</t>
  </si>
  <si>
    <t>Összesen:</t>
  </si>
  <si>
    <t>Sióagárd</t>
  </si>
  <si>
    <t>Kölesd</t>
  </si>
  <si>
    <t>Kistormás</t>
  </si>
  <si>
    <t>Harc</t>
  </si>
  <si>
    <t>KIADÁSOK ÖSSZESEN:</t>
  </si>
  <si>
    <t>összesen:</t>
  </si>
  <si>
    <t>bérkompenzáció</t>
  </si>
  <si>
    <t>BEVÉTELEK ÖSSZESEN</t>
  </si>
  <si>
    <t>Óvodavezetői pótlék miatt</t>
  </si>
  <si>
    <t>Különbözet:</t>
  </si>
  <si>
    <t>összes bevétel:</t>
  </si>
  <si>
    <t>Különbözet</t>
  </si>
  <si>
    <t xml:space="preserve">Kölesd normatíva </t>
  </si>
  <si>
    <t xml:space="preserve">Kölesd </t>
  </si>
  <si>
    <t>%</t>
  </si>
  <si>
    <t>Óvoda vezetői pótlék</t>
  </si>
  <si>
    <t>járulék</t>
  </si>
  <si>
    <t>megosztandó:</t>
  </si>
  <si>
    <t>óvoda vezetői költségek</t>
  </si>
  <si>
    <t>Forintban</t>
  </si>
  <si>
    <t>Településenkénti elszámolás</t>
  </si>
  <si>
    <t>2014. évi elszámolás</t>
  </si>
  <si>
    <t>2014 évi normatíva visszafizetés miatti módosítás</t>
  </si>
  <si>
    <t>2015.évi elszámolás</t>
  </si>
  <si>
    <t>Halmozott adat</t>
  </si>
  <si>
    <t>2014.évi normatíva fizetési köt.Sióagárdnál 816.533,-Ft lakosságarányosan megosztásra kerül</t>
  </si>
  <si>
    <t>Település</t>
  </si>
  <si>
    <t>lakoságszám</t>
  </si>
  <si>
    <t>Ft összeg</t>
  </si>
  <si>
    <t>Eft összeg</t>
  </si>
  <si>
    <t>2016.évi elszámolás</t>
  </si>
  <si>
    <t>Sióagárd társulás felé nem utalt támogatás</t>
  </si>
  <si>
    <t>ebből teljesített</t>
  </si>
  <si>
    <t>Elszámolás ellenőrzése alapján ELŐIRT</t>
  </si>
  <si>
    <t>Ellenőrzés miatt</t>
  </si>
  <si>
    <t>pénzkészlet társulás</t>
  </si>
  <si>
    <t>Közös</t>
  </si>
  <si>
    <t>Óvoda Társulásnál személyi juttatás</t>
  </si>
  <si>
    <t>Óvoda Társulásnál járulék</t>
  </si>
  <si>
    <t>Óvoda Társulásnál dologi kiadás</t>
  </si>
  <si>
    <t>Közös kiadások miatti megosztás</t>
  </si>
  <si>
    <t>Óvoda Társulásnál átadott pénzeszköz</t>
  </si>
  <si>
    <t xml:space="preserve">Tagóvodánkénti kimutatás- elszámolás - tényadatok alapján </t>
  </si>
  <si>
    <t>egyéb működési bevételek- (közös felosztása</t>
  </si>
  <si>
    <t>2016.dec.bérkompenzáció</t>
  </si>
  <si>
    <t>2017.évi bérkompenzáció</t>
  </si>
  <si>
    <t>Ped.munkát segítők bértámogatás ( többlet tám)</t>
  </si>
  <si>
    <t>Minősített óvodapedagógusok támogatására</t>
  </si>
  <si>
    <t>Települési támogatás</t>
  </si>
  <si>
    <t>Lakosságszám arányosan</t>
  </si>
  <si>
    <t>közös bevétel felosztása</t>
  </si>
  <si>
    <t>8x 70.847 Ft</t>
  </si>
  <si>
    <t>566.776</t>
  </si>
  <si>
    <t>Közös költségek</t>
  </si>
  <si>
    <t>Kölesd önkormányzat költségvetésében az Óvoda Társulás 2017.évben</t>
  </si>
  <si>
    <t xml:space="preserve">Közoktatási normatíva </t>
  </si>
  <si>
    <t>pedagógusok munkáját segítők többlettámogatása</t>
  </si>
  <si>
    <t>minősített óvodapedagógusok támogatása</t>
  </si>
  <si>
    <t>Tárulás részére utalt</t>
  </si>
  <si>
    <t>előző évről kötelezettség</t>
  </si>
  <si>
    <t>működési bevétel Társulásnál</t>
  </si>
  <si>
    <t>működési bevételek- óvodánál</t>
  </si>
  <si>
    <t>Közös bevételek (normatíva)</t>
  </si>
  <si>
    <t>Ft-ban</t>
  </si>
  <si>
    <t>Halmozott</t>
  </si>
  <si>
    <t>Intézmény teljesített kiadásai 2017.01.01.-07.31. / Óvoda Társulás teljesített kiadásai 01.01-12.31</t>
  </si>
  <si>
    <t>intézmény finanszírozás</t>
  </si>
  <si>
    <t>támogatás aht. belül</t>
  </si>
  <si>
    <t>tartalék</t>
  </si>
  <si>
    <t>támogatás aht belülről</t>
  </si>
  <si>
    <t>maradvány igénybevétele</t>
  </si>
  <si>
    <t>saját bevételek</t>
  </si>
  <si>
    <t>Követelések működési célú támogatások bevételeire</t>
  </si>
  <si>
    <t>Maradványkimutatás</t>
  </si>
  <si>
    <t>Alaptevékenység költségvetési egyenlege</t>
  </si>
  <si>
    <t>Alaptevékenység finanszírozási bevételei</t>
  </si>
  <si>
    <t>Alaptevékenység finanszírozási kiadásai</t>
  </si>
  <si>
    <t>Alaptevékenység finanszírozási egyenlege</t>
  </si>
  <si>
    <t>Alaptevékenység maradványa</t>
  </si>
  <si>
    <t>Összes maradvány</t>
  </si>
  <si>
    <t>Alaptevékenység szabad maradványa</t>
  </si>
  <si>
    <t>Alaptevékenység költségvetési bevételei</t>
  </si>
  <si>
    <t>Alaptevékenység költségvetési  kiadásai</t>
  </si>
  <si>
    <t>Eszközök és szolg. nettó eredményszemléletű bevételei</t>
  </si>
  <si>
    <t>Központi működési célű tám.redményszemléletű bevételei</t>
  </si>
  <si>
    <t>Egyéb működési célú tám. eredményszemléletű bevételei</t>
  </si>
  <si>
    <t>Kapott kamatok és kamatjellegű eredményszemléletű bev.</t>
  </si>
  <si>
    <t>Óvoda Társulás 2017.</t>
  </si>
  <si>
    <t>Óvoda Társulás 2017. módosítás</t>
  </si>
  <si>
    <t xml:space="preserve">Kölesdi Közös Óvodafenntartó Társulás </t>
  </si>
  <si>
    <t>2018 évi költségvetési tervezete</t>
  </si>
  <si>
    <t>pénzmaradvány igénybevétele</t>
  </si>
  <si>
    <t>támogatás- önkormányzatok részére</t>
  </si>
  <si>
    <t xml:space="preserve">bankköltség </t>
  </si>
  <si>
    <t>Javaslat a felosztásra</t>
  </si>
  <si>
    <t>2017.évi normatíva bevételek</t>
  </si>
  <si>
    <t>összesen</t>
  </si>
  <si>
    <t>időszak</t>
  </si>
  <si>
    <t>normatíva összege</t>
  </si>
  <si>
    <t>fő</t>
  </si>
  <si>
    <t>Ft</t>
  </si>
  <si>
    <t xml:space="preserve">Óvoda pedagógusok elsmert létszáma </t>
  </si>
  <si>
    <t>ped.szakképzettsséggel nem rendelkező segítők létszáma</t>
  </si>
  <si>
    <t>ped.szakképzettsséggel rendelkező segítők létszáma</t>
  </si>
  <si>
    <t>Óvodaműködtetési támogatás gyermeknevelése eléri a napi m éri el 8 órát</t>
  </si>
  <si>
    <t>Társulás által fenntartott óvodába bejáró gyermekek</t>
  </si>
  <si>
    <t>Kiegészíitő tám.óvodaped.minősítéséből adódó többletkiadásokhoz 2015.évben</t>
  </si>
  <si>
    <t>Közoktatási normatíva összesen:</t>
  </si>
  <si>
    <t xml:space="preserve">Kölesd önkormányzatnál jelentkező bevételek </t>
  </si>
  <si>
    <t>8/12</t>
  </si>
  <si>
    <t>Pedagógus munkát segítők bérének kiegészítő támogatása 11 főre</t>
  </si>
  <si>
    <t>KÖZÖS</t>
  </si>
  <si>
    <t>BEVÉTELEK összesen:</t>
  </si>
  <si>
    <t>Kompenzáció 2017</t>
  </si>
  <si>
    <t>Kompenzáció 2016</t>
  </si>
  <si>
    <t>Megnevezés</t>
  </si>
  <si>
    <t>Elszámolás 1.</t>
  </si>
  <si>
    <t>Halmozott adat előző évekről</t>
  </si>
  <si>
    <t>2017. elszámolás</t>
  </si>
  <si>
    <t>pénzkészlet</t>
  </si>
  <si>
    <t>halmozott elszámolás</t>
  </si>
  <si>
    <t>eltérés</t>
  </si>
  <si>
    <t>eltérés felosztása lakosságarányosan</t>
  </si>
  <si>
    <t>Kölesd, Harc, Kistormás részére a 2017. elszámolás része a REKI és az 1/8 rész támogatás kiutalása</t>
  </si>
  <si>
    <t>Eltérés</t>
  </si>
  <si>
    <t>közoktatási normatíva</t>
  </si>
  <si>
    <t>Kistormas</t>
  </si>
  <si>
    <t>1/8 része</t>
  </si>
  <si>
    <t>pénzkészlet változása 13.287-3094-630-928-850-1869 = 5.916</t>
  </si>
  <si>
    <t>létszám</t>
  </si>
  <si>
    <t>JÚLIUS</t>
  </si>
  <si>
    <t>előző évről</t>
  </si>
  <si>
    <t>KÖLESDI KÖZÖS ÓVODAFENNTARTÓ TÁRSULÁS VAGYONFELOSZTÁSA</t>
  </si>
  <si>
    <t>Önkormányzat</t>
  </si>
  <si>
    <t>lakosságszám</t>
  </si>
  <si>
    <t>2017.évi köt. Alapján túlfiz(+) hátralák (-) ezer Ft</t>
  </si>
  <si>
    <t>Éves elszámolás után fennmaradó ( előző évekkel halmozott túlfizetés, hátralék) ( Ezer Ft)</t>
  </si>
  <si>
    <t>Társulás egyéb felosztható pénzvagyona</t>
  </si>
  <si>
    <t xml:space="preserve">Sióagárd kötelezettsége </t>
  </si>
  <si>
    <t>FELOSZTHATÓ</t>
  </si>
  <si>
    <t>pénzkészlet 2018.06.30.</t>
  </si>
  <si>
    <t>Jóváhagyott, halmozott túlfizetés hátralék 2018.06.30.</t>
  </si>
  <si>
    <t>Települések egyenlege Javaslat a felosztásra</t>
  </si>
  <si>
    <t>A.            Halmozott adat 2016. december 31. napjáig</t>
  </si>
  <si>
    <t>B.                       2017. elszámolás</t>
  </si>
  <si>
    <t>D.                         REKI</t>
  </si>
  <si>
    <t>E.              Halmozott</t>
  </si>
  <si>
    <t>G.                              Javaslat a felosztásra</t>
  </si>
  <si>
    <t>F.     Eltérés</t>
  </si>
  <si>
    <t xml:space="preserve">Elszámolás </t>
  </si>
  <si>
    <t xml:space="preserve">C.                           2017. 08. havi normatíva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</si>
</sst>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3" fontId="0" fillId="0" borderId="0" xfId="0" applyNumberFormat="1"/>
    <xf numFmtId="3" fontId="1" fillId="0" borderId="0" xfId="0" applyNumberFormat="1" applyFont="1"/>
    <xf numFmtId="0" fontId="0" fillId="0" borderId="0" xfId="0" applyFont="1"/>
    <xf numFmtId="3" fontId="0" fillId="0" borderId="0" xfId="0" applyNumberFormat="1" applyFont="1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3" fontId="4" fillId="0" borderId="0" xfId="0" applyNumberFormat="1" applyFont="1"/>
    <xf numFmtId="0" fontId="5" fillId="0" borderId="0" xfId="0" applyFont="1"/>
    <xf numFmtId="0" fontId="6" fillId="0" borderId="0" xfId="0" applyFont="1"/>
    <xf numFmtId="3" fontId="5" fillId="0" borderId="0" xfId="0" applyNumberFormat="1" applyFont="1"/>
    <xf numFmtId="3" fontId="6" fillId="0" borderId="0" xfId="0" applyNumberFormat="1" applyFont="1"/>
    <xf numFmtId="9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4" fontId="7" fillId="0" borderId="0" xfId="0" applyNumberFormat="1" applyFont="1"/>
    <xf numFmtId="0" fontId="7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1" xfId="0" applyBorder="1"/>
    <xf numFmtId="3" fontId="8" fillId="0" borderId="1" xfId="0" applyNumberFormat="1" applyFont="1" applyBorder="1" applyAlignment="1">
      <alignment vertical="center"/>
    </xf>
    <xf numFmtId="3" fontId="8" fillId="0" borderId="0" xfId="0" applyNumberFormat="1" applyFont="1"/>
    <xf numFmtId="3" fontId="8" fillId="0" borderId="0" xfId="0" applyNumberFormat="1" applyFont="1" applyAlignment="1">
      <alignment vertical="center"/>
    </xf>
    <xf numFmtId="3" fontId="8" fillId="0" borderId="1" xfId="0" applyNumberFormat="1" applyFont="1" applyBorder="1"/>
    <xf numFmtId="0" fontId="0" fillId="0" borderId="2" xfId="0" applyBorder="1"/>
    <xf numFmtId="0" fontId="1" fillId="0" borderId="2" xfId="0" applyFont="1" applyBorder="1" applyAlignment="1">
      <alignment horizontal="right" wrapText="1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3" fontId="0" fillId="0" borderId="2" xfId="0" applyNumberFormat="1" applyBorder="1"/>
    <xf numFmtId="3" fontId="2" fillId="0" borderId="2" xfId="0" applyNumberFormat="1" applyFont="1" applyBorder="1"/>
    <xf numFmtId="3" fontId="1" fillId="0" borderId="2" xfId="0" applyNumberFormat="1" applyFont="1" applyBorder="1"/>
    <xf numFmtId="3" fontId="7" fillId="0" borderId="2" xfId="0" applyNumberFormat="1" applyFont="1" applyBorder="1"/>
    <xf numFmtId="0" fontId="1" fillId="0" borderId="2" xfId="0" applyFont="1" applyBorder="1"/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14" fontId="0" fillId="0" borderId="2" xfId="0" applyNumberFormat="1" applyBorder="1"/>
    <xf numFmtId="0" fontId="13" fillId="0" borderId="0" xfId="0" applyFont="1"/>
    <xf numFmtId="0" fontId="14" fillId="0" borderId="0" xfId="0" applyFont="1"/>
    <xf numFmtId="0" fontId="14" fillId="0" borderId="2" xfId="0" applyFont="1" applyBorder="1"/>
    <xf numFmtId="49" fontId="14" fillId="0" borderId="2" xfId="0" applyNumberFormat="1" applyFont="1" applyBorder="1"/>
    <xf numFmtId="3" fontId="14" fillId="0" borderId="2" xfId="0" applyNumberFormat="1" applyFont="1" applyBorder="1"/>
    <xf numFmtId="0" fontId="13" fillId="0" borderId="2" xfId="0" applyFont="1" applyBorder="1"/>
    <xf numFmtId="0" fontId="14" fillId="0" borderId="2" xfId="0" applyFont="1" applyBorder="1" applyAlignment="1">
      <alignment wrapText="1"/>
    </xf>
    <xf numFmtId="3" fontId="13" fillId="0" borderId="2" xfId="0" applyNumberFormat="1" applyFont="1" applyBorder="1"/>
    <xf numFmtId="0" fontId="2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12" fontId="0" fillId="0" borderId="0" xfId="0" applyNumberFormat="1" applyAlignment="1">
      <alignment horizontal="right"/>
    </xf>
    <xf numFmtId="14" fontId="0" fillId="0" borderId="0" xfId="0" applyNumberFormat="1"/>
    <xf numFmtId="0" fontId="0" fillId="0" borderId="2" xfId="0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12" fontId="2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left" vertic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opLeftCell="A4" workbookViewId="0">
      <selection activeCell="E27" sqref="E27"/>
    </sheetView>
  </sheetViews>
  <sheetFormatPr defaultRowHeight="15" x14ac:dyDescent="0.25"/>
  <cols>
    <col min="1" max="1" width="32.140625" customWidth="1"/>
    <col min="2" max="2" width="10.7109375" customWidth="1"/>
    <col min="4" max="4" width="11" customWidth="1"/>
    <col min="5" max="5" width="10.85546875" customWidth="1"/>
    <col min="6" max="6" width="11.42578125" customWidth="1"/>
  </cols>
  <sheetData>
    <row r="1" spans="1:6" s="11" customFormat="1" ht="15.75" x14ac:dyDescent="0.25">
      <c r="A1" s="10" t="s">
        <v>12</v>
      </c>
    </row>
    <row r="2" spans="1:6" x14ac:dyDescent="0.25">
      <c r="A2" s="1"/>
    </row>
    <row r="3" spans="1:6" x14ac:dyDescent="0.25">
      <c r="A3" s="1"/>
      <c r="D3" s="60" t="s">
        <v>4</v>
      </c>
      <c r="E3" s="60"/>
      <c r="F3" t="s">
        <v>3</v>
      </c>
    </row>
    <row r="4" spans="1:6" x14ac:dyDescent="0.25">
      <c r="A4" s="1" t="s">
        <v>17</v>
      </c>
      <c r="D4" t="s">
        <v>1</v>
      </c>
      <c r="E4" t="s">
        <v>2</v>
      </c>
    </row>
    <row r="5" spans="1:6" x14ac:dyDescent="0.25">
      <c r="A5" t="s">
        <v>13</v>
      </c>
      <c r="D5" s="2">
        <v>73664000</v>
      </c>
      <c r="E5" s="2">
        <v>75118000</v>
      </c>
      <c r="F5" s="2">
        <v>74725435</v>
      </c>
    </row>
    <row r="6" spans="1:6" x14ac:dyDescent="0.25">
      <c r="A6" t="s">
        <v>14</v>
      </c>
      <c r="D6" s="2">
        <v>20916000</v>
      </c>
      <c r="E6" s="2">
        <v>21759000</v>
      </c>
      <c r="F6" s="2">
        <v>21506375</v>
      </c>
    </row>
    <row r="7" spans="1:6" x14ac:dyDescent="0.25">
      <c r="A7" t="s">
        <v>0</v>
      </c>
      <c r="D7" s="2">
        <v>8550000</v>
      </c>
      <c r="E7" s="2">
        <v>6848000</v>
      </c>
      <c r="F7" s="2">
        <v>5368223</v>
      </c>
    </row>
    <row r="8" spans="1:6" x14ac:dyDescent="0.25">
      <c r="A8" t="s">
        <v>15</v>
      </c>
      <c r="D8" s="2">
        <v>0</v>
      </c>
      <c r="E8" s="2">
        <v>874000</v>
      </c>
      <c r="F8" s="2">
        <v>872766</v>
      </c>
    </row>
    <row r="9" spans="1:6" x14ac:dyDescent="0.25">
      <c r="A9" s="1" t="s">
        <v>16</v>
      </c>
      <c r="B9" s="1"/>
      <c r="C9" s="1"/>
      <c r="D9" s="3">
        <f>SUM(D5:D8)</f>
        <v>103130000</v>
      </c>
      <c r="E9" s="3">
        <f t="shared" ref="E9:F9" si="0">SUM(E5:E8)</f>
        <v>104599000</v>
      </c>
      <c r="F9" s="3">
        <f t="shared" si="0"/>
        <v>102472799</v>
      </c>
    </row>
    <row r="10" spans="1:6" x14ac:dyDescent="0.25">
      <c r="D10" s="2"/>
      <c r="E10" s="2"/>
      <c r="F10" s="2"/>
    </row>
    <row r="11" spans="1:6" x14ac:dyDescent="0.25">
      <c r="A11" s="1" t="s">
        <v>25</v>
      </c>
      <c r="B11" s="1"/>
      <c r="C11" s="1"/>
      <c r="D11" s="3">
        <f>SUM(D10,D9)</f>
        <v>103130000</v>
      </c>
      <c r="E11" s="3">
        <f t="shared" ref="E11:F11" si="1">SUM(E10,E9)</f>
        <v>104599000</v>
      </c>
      <c r="F11" s="3">
        <f t="shared" si="1"/>
        <v>102472799</v>
      </c>
    </row>
    <row r="12" spans="1:6" x14ac:dyDescent="0.25">
      <c r="D12" s="2"/>
      <c r="E12" s="2"/>
      <c r="F12" s="2"/>
    </row>
    <row r="13" spans="1:6" x14ac:dyDescent="0.25">
      <c r="A13" s="1" t="s">
        <v>18</v>
      </c>
      <c r="D13" s="2"/>
      <c r="E13" s="2"/>
      <c r="F13" s="2"/>
    </row>
    <row r="14" spans="1:6" x14ac:dyDescent="0.25">
      <c r="A14" t="s">
        <v>19</v>
      </c>
      <c r="D14" s="2">
        <v>0</v>
      </c>
      <c r="E14" s="2">
        <v>0</v>
      </c>
      <c r="F14" s="2">
        <v>171205</v>
      </c>
    </row>
    <row r="15" spans="1:6" x14ac:dyDescent="0.25">
      <c r="A15" t="s">
        <v>20</v>
      </c>
      <c r="D15" s="2"/>
      <c r="E15" s="2"/>
      <c r="F15" s="2">
        <v>0</v>
      </c>
    </row>
    <row r="16" spans="1:6" x14ac:dyDescent="0.25">
      <c r="A16" s="1" t="s">
        <v>21</v>
      </c>
      <c r="B16" s="1"/>
      <c r="C16" s="1"/>
      <c r="D16" s="3">
        <f>SUM(D14:D15)</f>
        <v>0</v>
      </c>
      <c r="E16" s="3">
        <f t="shared" ref="E16:F16" si="2">SUM(E14:E15)</f>
        <v>0</v>
      </c>
      <c r="F16" s="3">
        <f t="shared" si="2"/>
        <v>171205</v>
      </c>
    </row>
    <row r="17" spans="1:6" x14ac:dyDescent="0.25">
      <c r="D17" s="2"/>
      <c r="E17" s="2"/>
      <c r="F17" s="2"/>
    </row>
    <row r="18" spans="1:6" x14ac:dyDescent="0.25">
      <c r="A18" t="s">
        <v>22</v>
      </c>
      <c r="D18" s="2"/>
      <c r="E18" s="2">
        <v>0</v>
      </c>
      <c r="F18" s="2">
        <v>1953606</v>
      </c>
    </row>
    <row r="19" spans="1:6" x14ac:dyDescent="0.25">
      <c r="A19" t="s">
        <v>23</v>
      </c>
      <c r="D19" s="2">
        <v>103130000</v>
      </c>
      <c r="E19" s="2">
        <v>104599000</v>
      </c>
      <c r="F19" s="2">
        <v>100847237</v>
      </c>
    </row>
    <row r="20" spans="1:6" x14ac:dyDescent="0.25">
      <c r="A20" s="1" t="s">
        <v>24</v>
      </c>
      <c r="B20" s="1"/>
      <c r="C20" s="1"/>
      <c r="D20" s="3">
        <f>SUM(D19,D18)</f>
        <v>103130000</v>
      </c>
      <c r="E20" s="3">
        <f t="shared" ref="E20:F20" si="3">SUM(E19,E18)</f>
        <v>104599000</v>
      </c>
      <c r="F20" s="3">
        <f t="shared" si="3"/>
        <v>102800843</v>
      </c>
    </row>
    <row r="21" spans="1:6" x14ac:dyDescent="0.25">
      <c r="D21" s="2"/>
      <c r="E21" s="2"/>
      <c r="F21" s="2"/>
    </row>
    <row r="22" spans="1:6" x14ac:dyDescent="0.25">
      <c r="A22" s="1" t="s">
        <v>26</v>
      </c>
      <c r="B22" s="1"/>
      <c r="C22" s="1"/>
      <c r="D22" s="3">
        <f>SUM(D16,D20)</f>
        <v>103130000</v>
      </c>
      <c r="E22" s="3">
        <f t="shared" ref="E22:F22" si="4">SUM(E16,E20)</f>
        <v>104599000</v>
      </c>
      <c r="F22" s="3">
        <f t="shared" si="4"/>
        <v>102972048</v>
      </c>
    </row>
    <row r="23" spans="1:6" x14ac:dyDescent="0.25">
      <c r="D23" s="2"/>
      <c r="E23" s="2"/>
      <c r="F23" s="2"/>
    </row>
    <row r="24" spans="1:6" x14ac:dyDescent="0.25">
      <c r="D24" s="2"/>
      <c r="E24" s="2"/>
      <c r="F24" s="2"/>
    </row>
    <row r="25" spans="1:6" x14ac:dyDescent="0.25">
      <c r="D25" s="2"/>
      <c r="E25" s="2"/>
      <c r="F25" s="2"/>
    </row>
    <row r="26" spans="1:6" x14ac:dyDescent="0.25">
      <c r="D26" s="2"/>
      <c r="E26" s="2"/>
      <c r="F26" s="2"/>
    </row>
    <row r="27" spans="1:6" s="11" customFormat="1" ht="15.75" x14ac:dyDescent="0.25">
      <c r="A27" s="10" t="s">
        <v>5</v>
      </c>
      <c r="D27" s="13"/>
      <c r="E27" s="12" t="s">
        <v>33</v>
      </c>
      <c r="F27" s="12" t="s">
        <v>34</v>
      </c>
    </row>
    <row r="28" spans="1:6" x14ac:dyDescent="0.25">
      <c r="A28" s="4" t="s">
        <v>27</v>
      </c>
      <c r="D28" s="2"/>
      <c r="E28" s="2">
        <v>0</v>
      </c>
      <c r="F28" s="2">
        <v>341000</v>
      </c>
    </row>
    <row r="29" spans="1:6" x14ac:dyDescent="0.25">
      <c r="A29" s="4" t="s">
        <v>30</v>
      </c>
      <c r="D29" s="2"/>
      <c r="E29" s="2">
        <v>0</v>
      </c>
      <c r="F29" s="2">
        <v>0</v>
      </c>
    </row>
    <row r="30" spans="1:6" x14ac:dyDescent="0.25">
      <c r="A30" s="1" t="s">
        <v>31</v>
      </c>
      <c r="B30" s="1"/>
      <c r="C30" s="1"/>
      <c r="D30" s="3"/>
      <c r="E30" s="3">
        <v>0</v>
      </c>
      <c r="F30" s="3">
        <v>341000</v>
      </c>
    </row>
    <row r="31" spans="1:6" x14ac:dyDescent="0.25">
      <c r="A31" s="4" t="s">
        <v>28</v>
      </c>
      <c r="D31" s="2"/>
      <c r="E31" s="2">
        <v>148985</v>
      </c>
      <c r="F31" s="2">
        <v>50630</v>
      </c>
    </row>
    <row r="32" spans="1:6" x14ac:dyDescent="0.25">
      <c r="A32" s="4" t="s">
        <v>29</v>
      </c>
      <c r="D32" s="2"/>
      <c r="E32" s="2">
        <v>1487796</v>
      </c>
      <c r="F32" s="2">
        <v>232185</v>
      </c>
    </row>
    <row r="33" spans="1:7" x14ac:dyDescent="0.25">
      <c r="A33" s="1" t="s">
        <v>32</v>
      </c>
      <c r="B33" s="1"/>
      <c r="C33" s="1"/>
      <c r="D33" s="3"/>
      <c r="E33" s="3">
        <f>SUM(E31:E32)</f>
        <v>1636781</v>
      </c>
      <c r="F33" s="3">
        <f>SUM(F31:F32)</f>
        <v>282815</v>
      </c>
    </row>
    <row r="34" spans="1:7" x14ac:dyDescent="0.25">
      <c r="A34" s="4" t="s">
        <v>35</v>
      </c>
      <c r="D34" s="2"/>
      <c r="E34" s="2">
        <v>236552</v>
      </c>
      <c r="F34" s="2">
        <v>226357</v>
      </c>
    </row>
    <row r="35" spans="1:7" x14ac:dyDescent="0.25">
      <c r="A35" s="4" t="s">
        <v>36</v>
      </c>
      <c r="D35" s="2"/>
      <c r="E35" s="2">
        <v>304166</v>
      </c>
      <c r="F35" s="2">
        <v>182729</v>
      </c>
    </row>
    <row r="36" spans="1:7" x14ac:dyDescent="0.25">
      <c r="A36" s="1" t="s">
        <v>37</v>
      </c>
      <c r="B36" s="1"/>
      <c r="C36" s="1"/>
      <c r="D36" s="3"/>
      <c r="E36" s="3">
        <f>SUM(E34:E35)</f>
        <v>540718</v>
      </c>
      <c r="F36" s="3">
        <f>SUM(F34:F35)</f>
        <v>409086</v>
      </c>
    </row>
    <row r="37" spans="1:7" x14ac:dyDescent="0.25">
      <c r="A37" s="4" t="s">
        <v>38</v>
      </c>
      <c r="D37" s="2"/>
      <c r="E37" s="2">
        <v>220962</v>
      </c>
      <c r="F37" s="2">
        <v>242008</v>
      </c>
    </row>
    <row r="38" spans="1:7" x14ac:dyDescent="0.25">
      <c r="A38" s="1" t="s">
        <v>39</v>
      </c>
      <c r="B38" s="1"/>
      <c r="C38" s="1"/>
      <c r="D38" s="3"/>
      <c r="E38" s="3">
        <f>E37</f>
        <v>220962</v>
      </c>
      <c r="F38" s="3">
        <f>F37</f>
        <v>242008</v>
      </c>
      <c r="G38" s="1"/>
    </row>
    <row r="39" spans="1:7" x14ac:dyDescent="0.25">
      <c r="D39" s="2"/>
      <c r="E39" s="2"/>
      <c r="F39" s="2"/>
    </row>
    <row r="40" spans="1:7" x14ac:dyDescent="0.25">
      <c r="A40" s="1" t="s">
        <v>6</v>
      </c>
      <c r="D40" s="2"/>
      <c r="E40" s="3">
        <f>SUM(E30,E33,E36,E38)</f>
        <v>2398461</v>
      </c>
      <c r="F40" s="3">
        <f>SUM(F30,F33,F36,F38)</f>
        <v>1274909</v>
      </c>
    </row>
    <row r="41" spans="1:7" x14ac:dyDescent="0.25">
      <c r="D41" s="2"/>
      <c r="E41" s="2"/>
      <c r="F41" s="2"/>
    </row>
    <row r="42" spans="1:7" x14ac:dyDescent="0.25">
      <c r="A42" s="4" t="s">
        <v>40</v>
      </c>
      <c r="B42" s="4"/>
      <c r="C42" s="4"/>
      <c r="D42" s="3"/>
      <c r="E42" s="5">
        <v>1088453</v>
      </c>
      <c r="F42" s="5">
        <v>1088453</v>
      </c>
    </row>
    <row r="43" spans="1:7" x14ac:dyDescent="0.25">
      <c r="A43" s="4" t="s">
        <v>41</v>
      </c>
      <c r="B43" s="4"/>
      <c r="C43" s="4"/>
      <c r="D43" s="3"/>
      <c r="E43" s="5">
        <v>1313011</v>
      </c>
      <c r="F43" s="5">
        <v>-6543060</v>
      </c>
    </row>
    <row r="44" spans="1:7" x14ac:dyDescent="0.25">
      <c r="A44" s="4" t="s">
        <v>42</v>
      </c>
      <c r="B44" s="4"/>
      <c r="C44" s="4"/>
      <c r="D44" s="3"/>
      <c r="E44" s="5">
        <v>-7856071</v>
      </c>
      <c r="F44" s="5">
        <v>233683</v>
      </c>
    </row>
    <row r="45" spans="1:7" x14ac:dyDescent="0.25">
      <c r="A45" s="1" t="s">
        <v>43</v>
      </c>
      <c r="B45" s="1"/>
      <c r="C45" s="1"/>
      <c r="D45" s="3"/>
      <c r="E45" s="3">
        <f>SUM(E42:E44)</f>
        <v>-5454607</v>
      </c>
      <c r="F45" s="3">
        <f>SUM(F42:F44)</f>
        <v>-5220924</v>
      </c>
    </row>
    <row r="46" spans="1:7" x14ac:dyDescent="0.25">
      <c r="A46" s="4" t="s">
        <v>44</v>
      </c>
      <c r="D46" s="2"/>
      <c r="E46" s="5">
        <v>28948</v>
      </c>
      <c r="F46" s="5">
        <v>0</v>
      </c>
    </row>
    <row r="47" spans="1:7" x14ac:dyDescent="0.25">
      <c r="A47" s="4" t="s">
        <v>45</v>
      </c>
      <c r="D47" s="2"/>
      <c r="E47" s="5">
        <v>24428</v>
      </c>
      <c r="F47" s="5">
        <v>24428</v>
      </c>
    </row>
    <row r="48" spans="1:7" x14ac:dyDescent="0.25">
      <c r="A48" s="1" t="s">
        <v>46</v>
      </c>
      <c r="B48" s="1"/>
      <c r="C48" s="1"/>
      <c r="D48" s="3"/>
      <c r="E48" s="3">
        <f>SUM(E46:E47)</f>
        <v>53376</v>
      </c>
      <c r="F48" s="3">
        <f t="shared" ref="F48" si="5">SUM(F46:F47)</f>
        <v>24428</v>
      </c>
      <c r="G48" s="1"/>
    </row>
    <row r="49" spans="1:6" x14ac:dyDescent="0.25">
      <c r="A49" s="4" t="s">
        <v>47</v>
      </c>
      <c r="D49" s="2"/>
      <c r="E49" s="5">
        <v>7799692</v>
      </c>
      <c r="F49" s="5">
        <v>6471405</v>
      </c>
    </row>
    <row r="50" spans="1:6" x14ac:dyDescent="0.25">
      <c r="A50" s="1" t="s">
        <v>48</v>
      </c>
      <c r="B50" s="1"/>
      <c r="C50" s="1"/>
      <c r="D50" s="3"/>
      <c r="E50" s="3">
        <f>E49</f>
        <v>7799692</v>
      </c>
      <c r="F50" s="3">
        <f>F49</f>
        <v>6471405</v>
      </c>
    </row>
    <row r="51" spans="1:6" x14ac:dyDescent="0.25">
      <c r="D51" s="2"/>
      <c r="E51" s="2"/>
      <c r="F51" s="2"/>
    </row>
    <row r="52" spans="1:6" x14ac:dyDescent="0.25">
      <c r="A52" s="1" t="s">
        <v>49</v>
      </c>
      <c r="D52" s="2"/>
      <c r="E52" s="3">
        <f>SUM(E45,E48,E50)</f>
        <v>2398461</v>
      </c>
      <c r="F52" s="3">
        <f>SUM(F45,F48,F50)</f>
        <v>1274909</v>
      </c>
    </row>
    <row r="55" spans="1:6" s="11" customFormat="1" ht="15.75" x14ac:dyDescent="0.25">
      <c r="A55" s="10" t="s">
        <v>50</v>
      </c>
    </row>
    <row r="57" spans="1:6" x14ac:dyDescent="0.25">
      <c r="A57" t="s">
        <v>51</v>
      </c>
      <c r="E57" s="2">
        <v>2428555</v>
      </c>
      <c r="F57" s="2">
        <v>131106</v>
      </c>
    </row>
    <row r="58" spans="1:6" x14ac:dyDescent="0.25">
      <c r="A58" s="1" t="s">
        <v>52</v>
      </c>
      <c r="B58" s="1"/>
      <c r="C58" s="1"/>
      <c r="D58" s="1"/>
      <c r="E58" s="3">
        <f>E57</f>
        <v>2428555</v>
      </c>
      <c r="F58" s="3">
        <f>F57</f>
        <v>131106</v>
      </c>
    </row>
    <row r="59" spans="1:6" x14ac:dyDescent="0.25">
      <c r="A59" t="s">
        <v>53</v>
      </c>
      <c r="E59" s="2">
        <v>106794711</v>
      </c>
      <c r="F59" s="2">
        <v>100847237</v>
      </c>
    </row>
    <row r="60" spans="1:6" x14ac:dyDescent="0.25">
      <c r="A60" t="s">
        <v>54</v>
      </c>
      <c r="E60" s="2">
        <v>143000</v>
      </c>
      <c r="F60" s="2">
        <v>0</v>
      </c>
    </row>
    <row r="61" spans="1:6" x14ac:dyDescent="0.25">
      <c r="A61" t="s">
        <v>55</v>
      </c>
      <c r="E61" s="2">
        <v>182811</v>
      </c>
      <c r="F61" s="2">
        <v>2707</v>
      </c>
    </row>
    <row r="62" spans="1:6" x14ac:dyDescent="0.25">
      <c r="A62" s="1" t="s">
        <v>56</v>
      </c>
      <c r="B62" s="1"/>
      <c r="C62" s="1"/>
      <c r="D62" s="1"/>
      <c r="E62" s="3">
        <f>SUM(E59:E61)</f>
        <v>107120522</v>
      </c>
      <c r="F62" s="3">
        <f>SUM(F59:F61)</f>
        <v>100849944</v>
      </c>
    </row>
    <row r="63" spans="1:6" x14ac:dyDescent="0.25">
      <c r="A63" t="s">
        <v>57</v>
      </c>
      <c r="E63" s="2">
        <v>2225951</v>
      </c>
      <c r="F63" s="2">
        <v>2059106</v>
      </c>
    </row>
    <row r="64" spans="1:6" x14ac:dyDescent="0.25">
      <c r="A64" t="s">
        <v>58</v>
      </c>
      <c r="E64" s="2">
        <v>9496504</v>
      </c>
      <c r="F64" s="2">
        <v>2263618</v>
      </c>
    </row>
    <row r="65" spans="1:6" x14ac:dyDescent="0.25">
      <c r="A65" s="1" t="s">
        <v>59</v>
      </c>
      <c r="B65" s="1"/>
      <c r="C65" s="1"/>
      <c r="D65" s="1"/>
      <c r="E65" s="3">
        <f>SUM(E63:E64)</f>
        <v>11722455</v>
      </c>
      <c r="F65" s="3">
        <f>SUM(F63:F64)</f>
        <v>4322724</v>
      </c>
    </row>
    <row r="66" spans="1:6" x14ac:dyDescent="0.25">
      <c r="A66" t="s">
        <v>60</v>
      </c>
      <c r="E66" s="2">
        <v>74324387</v>
      </c>
      <c r="F66" s="2">
        <v>66647109</v>
      </c>
    </row>
    <row r="67" spans="1:6" x14ac:dyDescent="0.25">
      <c r="A67" t="s">
        <v>61</v>
      </c>
      <c r="E67" s="2">
        <v>5582499</v>
      </c>
      <c r="F67" s="2">
        <v>6924201</v>
      </c>
    </row>
    <row r="68" spans="1:6" x14ac:dyDescent="0.25">
      <c r="A68" t="s">
        <v>62</v>
      </c>
      <c r="E68" s="2">
        <v>22890217</v>
      </c>
      <c r="F68" s="2">
        <v>21332213</v>
      </c>
    </row>
    <row r="69" spans="1:6" x14ac:dyDescent="0.25">
      <c r="A69" s="1" t="s">
        <v>63</v>
      </c>
      <c r="B69" s="1"/>
      <c r="C69" s="1"/>
      <c r="D69" s="1"/>
      <c r="E69" s="3">
        <f>SUM(E66:E68)</f>
        <v>102797103</v>
      </c>
      <c r="F69" s="3">
        <f>SUM(F66:F68)</f>
        <v>94903523</v>
      </c>
    </row>
    <row r="70" spans="1:6" x14ac:dyDescent="0.25">
      <c r="A70" t="s">
        <v>64</v>
      </c>
      <c r="E70" s="2">
        <v>126158</v>
      </c>
      <c r="F70" s="2">
        <v>346217</v>
      </c>
    </row>
    <row r="71" spans="1:6" x14ac:dyDescent="0.25">
      <c r="A71" t="s">
        <v>7</v>
      </c>
      <c r="E71" s="2">
        <v>2760005</v>
      </c>
      <c r="F71" s="2">
        <v>1175342</v>
      </c>
    </row>
    <row r="72" spans="1:6" x14ac:dyDescent="0.25">
      <c r="A72" s="1" t="s">
        <v>8</v>
      </c>
      <c r="B72" s="1"/>
      <c r="C72" s="1"/>
      <c r="D72" s="1"/>
      <c r="E72" s="3">
        <f>E58+E62-E65-E69-E70-E71</f>
        <v>-7856644</v>
      </c>
      <c r="F72" s="3">
        <f>F58+F62-F65-F69-F70-F71</f>
        <v>233244</v>
      </c>
    </row>
    <row r="73" spans="1:6" x14ac:dyDescent="0.25">
      <c r="A73" t="s">
        <v>65</v>
      </c>
      <c r="E73" s="2">
        <v>571</v>
      </c>
      <c r="F73" s="2">
        <v>439</v>
      </c>
    </row>
    <row r="74" spans="1:6" x14ac:dyDescent="0.25">
      <c r="A74" s="1" t="s">
        <v>66</v>
      </c>
      <c r="B74" s="1"/>
      <c r="C74" s="1"/>
      <c r="D74" s="1"/>
      <c r="E74" s="3">
        <v>571</v>
      </c>
      <c r="F74" s="3">
        <v>439</v>
      </c>
    </row>
    <row r="75" spans="1:6" x14ac:dyDescent="0.25">
      <c r="A75" s="1" t="s">
        <v>9</v>
      </c>
      <c r="B75" s="1"/>
      <c r="C75" s="1"/>
      <c r="D75" s="1"/>
      <c r="E75" s="3">
        <f>SUM(E72,E74)</f>
        <v>-7856073</v>
      </c>
      <c r="F75" s="3">
        <f>SUM(F72,F74)</f>
        <v>233683</v>
      </c>
    </row>
    <row r="76" spans="1:6" x14ac:dyDescent="0.25">
      <c r="A76" s="1" t="s">
        <v>10</v>
      </c>
      <c r="B76" s="1"/>
      <c r="C76" s="1"/>
      <c r="D76" s="1"/>
      <c r="E76" s="3">
        <v>0</v>
      </c>
      <c r="F76" s="3">
        <v>0</v>
      </c>
    </row>
    <row r="77" spans="1:6" x14ac:dyDescent="0.25">
      <c r="A77" s="1" t="s">
        <v>67</v>
      </c>
      <c r="B77" s="1"/>
      <c r="C77" s="1"/>
      <c r="D77" s="1"/>
      <c r="E77" s="3">
        <v>0</v>
      </c>
      <c r="F77" s="3">
        <v>0</v>
      </c>
    </row>
    <row r="78" spans="1:6" x14ac:dyDescent="0.25">
      <c r="A78" s="1" t="s">
        <v>11</v>
      </c>
      <c r="B78" s="1"/>
      <c r="C78" s="1"/>
      <c r="D78" s="1"/>
      <c r="E78" s="3">
        <f>E75+E77</f>
        <v>-7856073</v>
      </c>
      <c r="F78" s="3">
        <f>F75+F77</f>
        <v>233683</v>
      </c>
    </row>
  </sheetData>
  <mergeCells count="1">
    <mergeCell ref="D3:E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71"/>
  <sheetViews>
    <sheetView tabSelected="1" topLeftCell="A7" workbookViewId="0">
      <selection activeCell="E44" sqref="E44"/>
    </sheetView>
  </sheetViews>
  <sheetFormatPr defaultRowHeight="15" x14ac:dyDescent="0.25"/>
  <cols>
    <col min="1" max="1" width="10.7109375" customWidth="1"/>
    <col min="2" max="6" width="15.7109375" customWidth="1"/>
    <col min="7" max="8" width="20.7109375" customWidth="1"/>
  </cols>
  <sheetData>
    <row r="5" spans="1:6" x14ac:dyDescent="0.25">
      <c r="A5" s="1" t="s">
        <v>186</v>
      </c>
    </row>
    <row r="8" spans="1:6" ht="30" x14ac:dyDescent="0.25">
      <c r="A8" s="31"/>
      <c r="B8" s="33" t="s">
        <v>187</v>
      </c>
      <c r="C8" s="51" t="s">
        <v>188</v>
      </c>
      <c r="D8" s="33" t="s">
        <v>134</v>
      </c>
      <c r="E8" s="52" t="s">
        <v>194</v>
      </c>
      <c r="F8" s="33" t="s">
        <v>164</v>
      </c>
    </row>
    <row r="9" spans="1:6" x14ac:dyDescent="0.25">
      <c r="A9" s="31" t="s">
        <v>70</v>
      </c>
      <c r="B9" s="35">
        <v>-177</v>
      </c>
      <c r="C9" s="36">
        <v>-2866</v>
      </c>
      <c r="D9" s="35">
        <f>SUM(B9:C9)</f>
        <v>-3043</v>
      </c>
      <c r="E9" s="35">
        <v>1214</v>
      </c>
      <c r="F9" s="35">
        <f>SUM(D9:E9)</f>
        <v>-1829</v>
      </c>
    </row>
    <row r="10" spans="1:6" x14ac:dyDescent="0.25">
      <c r="A10" s="31" t="s">
        <v>71</v>
      </c>
      <c r="B10" s="35">
        <v>2484</v>
      </c>
      <c r="C10" s="36">
        <v>3466</v>
      </c>
      <c r="D10" s="35">
        <f>SUM(B10:C10)</f>
        <v>5950</v>
      </c>
      <c r="E10" s="31">
        <v>1416</v>
      </c>
      <c r="F10" s="35">
        <f>SUM(D10:E10)</f>
        <v>7366</v>
      </c>
    </row>
    <row r="11" spans="1:6" x14ac:dyDescent="0.25">
      <c r="A11" s="31" t="s">
        <v>72</v>
      </c>
      <c r="B11" s="35">
        <v>2041</v>
      </c>
      <c r="C11" s="36">
        <v>658</v>
      </c>
      <c r="D11" s="35">
        <f>SUM(B11:C11)</f>
        <v>2699</v>
      </c>
      <c r="E11" s="31">
        <v>333</v>
      </c>
      <c r="F11" s="35">
        <f>SUM(D11:E11)</f>
        <v>3032</v>
      </c>
    </row>
    <row r="12" spans="1:6" x14ac:dyDescent="0.25">
      <c r="A12" s="31" t="s">
        <v>73</v>
      </c>
      <c r="B12" s="35">
        <v>2958</v>
      </c>
      <c r="C12" s="36">
        <v>933</v>
      </c>
      <c r="D12" s="35">
        <f>SUM(B12:C12)</f>
        <v>3891</v>
      </c>
      <c r="E12" s="31">
        <v>826</v>
      </c>
      <c r="F12" s="35">
        <f>SUM(D12:E12)</f>
        <v>4717</v>
      </c>
    </row>
    <row r="13" spans="1:6" x14ac:dyDescent="0.25">
      <c r="A13" s="31"/>
      <c r="B13" s="37">
        <f t="shared" ref="B13" si="0">SUM(B9:B12)</f>
        <v>7306</v>
      </c>
      <c r="C13" s="38">
        <f>SUM(C9:C12)</f>
        <v>2191</v>
      </c>
      <c r="D13" s="35">
        <f>SUM(D9:D12)</f>
        <v>9497</v>
      </c>
      <c r="E13" s="35">
        <f>SUM(E9:E12)</f>
        <v>3789</v>
      </c>
      <c r="F13" s="35">
        <f>SUM(F9:F12)</f>
        <v>13286</v>
      </c>
    </row>
    <row r="16" spans="1:6" x14ac:dyDescent="0.25">
      <c r="B16" t="s">
        <v>189</v>
      </c>
      <c r="C16" s="2">
        <v>13286</v>
      </c>
      <c r="D16" s="2"/>
      <c r="E16" s="2"/>
    </row>
    <row r="17" spans="2:6" x14ac:dyDescent="0.25">
      <c r="B17" t="s">
        <v>190</v>
      </c>
      <c r="C17" s="2">
        <v>9497</v>
      </c>
      <c r="D17" s="2"/>
      <c r="E17" s="2"/>
    </row>
    <row r="18" spans="2:6" x14ac:dyDescent="0.25">
      <c r="B18" s="1" t="s">
        <v>191</v>
      </c>
      <c r="C18" s="3">
        <v>3789</v>
      </c>
      <c r="D18" s="3"/>
      <c r="E18" s="3"/>
    </row>
    <row r="20" spans="2:6" x14ac:dyDescent="0.25">
      <c r="B20" t="s">
        <v>192</v>
      </c>
    </row>
    <row r="21" spans="2:6" x14ac:dyDescent="0.25">
      <c r="B21" t="s">
        <v>70</v>
      </c>
      <c r="C21">
        <v>32.049999999999997</v>
      </c>
      <c r="D21" s="2">
        <v>1214</v>
      </c>
    </row>
    <row r="22" spans="2:6" x14ac:dyDescent="0.25">
      <c r="B22" t="s">
        <v>71</v>
      </c>
      <c r="C22">
        <v>37.36</v>
      </c>
      <c r="D22" s="2">
        <v>1416</v>
      </c>
    </row>
    <row r="23" spans="2:6" x14ac:dyDescent="0.25">
      <c r="B23" t="s">
        <v>72</v>
      </c>
      <c r="C23">
        <v>8.7899999999999991</v>
      </c>
      <c r="D23" s="2">
        <v>333</v>
      </c>
    </row>
    <row r="24" spans="2:6" x14ac:dyDescent="0.25">
      <c r="B24" t="s">
        <v>73</v>
      </c>
      <c r="C24">
        <v>21.8</v>
      </c>
      <c r="D24" s="2">
        <v>826</v>
      </c>
    </row>
    <row r="25" spans="2:6" x14ac:dyDescent="0.25">
      <c r="B25" s="1" t="s">
        <v>75</v>
      </c>
      <c r="C25" s="1">
        <v>100</v>
      </c>
      <c r="D25" s="3">
        <f>SUM(D21:D24)</f>
        <v>3789</v>
      </c>
      <c r="E25" s="1"/>
    </row>
    <row r="26" spans="2:6" x14ac:dyDescent="0.25">
      <c r="B26" s="1"/>
      <c r="C26" s="1"/>
      <c r="D26" s="3"/>
      <c r="E26" s="1"/>
    </row>
    <row r="27" spans="2:6" x14ac:dyDescent="0.25">
      <c r="B27" s="1"/>
      <c r="C27" s="1"/>
      <c r="D27" s="3"/>
      <c r="E27" s="1"/>
    </row>
    <row r="28" spans="2:6" x14ac:dyDescent="0.25">
      <c r="B28" s="1"/>
      <c r="C28" s="1"/>
      <c r="D28" s="3"/>
      <c r="E28" s="1"/>
    </row>
    <row r="29" spans="2:6" x14ac:dyDescent="0.25">
      <c r="B29" s="1"/>
      <c r="C29" s="1"/>
      <c r="D29" s="3"/>
      <c r="E29" s="1"/>
    </row>
    <row r="30" spans="2:6" x14ac:dyDescent="0.25">
      <c r="B30" s="1"/>
      <c r="C30" s="1"/>
      <c r="D30" s="1"/>
      <c r="E30" s="1"/>
      <c r="F30" s="3"/>
    </row>
    <row r="33" spans="1:8" x14ac:dyDescent="0.25">
      <c r="A33" s="1" t="s">
        <v>219</v>
      </c>
    </row>
    <row r="34" spans="1:8" x14ac:dyDescent="0.25">
      <c r="A34" t="s">
        <v>193</v>
      </c>
    </row>
    <row r="36" spans="1:8" x14ac:dyDescent="0.25">
      <c r="A36" t="s">
        <v>195</v>
      </c>
      <c r="C36" s="53" t="s">
        <v>197</v>
      </c>
    </row>
    <row r="37" spans="1:8" x14ac:dyDescent="0.25">
      <c r="A37" t="s">
        <v>71</v>
      </c>
      <c r="B37" s="2">
        <v>24749698</v>
      </c>
      <c r="C37" s="2">
        <v>3093712</v>
      </c>
    </row>
    <row r="38" spans="1:8" x14ac:dyDescent="0.25">
      <c r="A38" t="s">
        <v>73</v>
      </c>
      <c r="B38" s="2">
        <v>14950820</v>
      </c>
      <c r="C38" s="2">
        <v>1868853</v>
      </c>
    </row>
    <row r="39" spans="1:8" x14ac:dyDescent="0.25">
      <c r="A39" t="s">
        <v>70</v>
      </c>
      <c r="B39" s="2">
        <v>16451960</v>
      </c>
      <c r="C39" s="2">
        <v>2056495</v>
      </c>
    </row>
    <row r="40" spans="1:8" x14ac:dyDescent="0.25">
      <c r="A40" t="s">
        <v>196</v>
      </c>
      <c r="B40" s="2">
        <v>7420822</v>
      </c>
      <c r="C40" s="2">
        <v>927603</v>
      </c>
    </row>
    <row r="41" spans="1:8" x14ac:dyDescent="0.25">
      <c r="B41" s="3">
        <f>SUM(B37:B40)</f>
        <v>63573300</v>
      </c>
      <c r="C41" s="3">
        <f>SUM(C37:C40)</f>
        <v>7946663</v>
      </c>
    </row>
    <row r="44" spans="1:8" ht="60" x14ac:dyDescent="0.25">
      <c r="A44" s="31"/>
      <c r="B44" s="33" t="s">
        <v>213</v>
      </c>
      <c r="C44" s="57" t="s">
        <v>214</v>
      </c>
      <c r="D44" s="58" t="s">
        <v>220</v>
      </c>
      <c r="E44" s="57" t="s">
        <v>215</v>
      </c>
      <c r="F44" s="59" t="s">
        <v>216</v>
      </c>
      <c r="G44" s="59" t="s">
        <v>218</v>
      </c>
      <c r="H44" s="59" t="s">
        <v>217</v>
      </c>
    </row>
    <row r="45" spans="1:8" x14ac:dyDescent="0.25">
      <c r="A45" s="31" t="s">
        <v>70</v>
      </c>
      <c r="B45" s="35">
        <v>-177</v>
      </c>
      <c r="C45" s="36">
        <v>-809</v>
      </c>
      <c r="D45" s="36">
        <v>-2056</v>
      </c>
      <c r="E45" s="36">
        <v>0</v>
      </c>
      <c r="F45" s="35">
        <f>SUM(B45:E45)</f>
        <v>-3042</v>
      </c>
      <c r="G45" s="35"/>
      <c r="H45" s="35">
        <f>SUM(F45:G45)</f>
        <v>-3042</v>
      </c>
    </row>
    <row r="46" spans="1:8" x14ac:dyDescent="0.25">
      <c r="A46" s="31" t="s">
        <v>71</v>
      </c>
      <c r="B46" s="35">
        <v>2484</v>
      </c>
      <c r="C46" s="36">
        <v>3466</v>
      </c>
      <c r="D46" s="36">
        <v>-3094</v>
      </c>
      <c r="E46" s="36">
        <v>0</v>
      </c>
      <c r="F46" s="35">
        <f t="shared" ref="F46:F48" si="1">SUM(B46:E46)</f>
        <v>2856</v>
      </c>
      <c r="G46" s="35">
        <v>1416</v>
      </c>
      <c r="H46" s="35">
        <f t="shared" ref="H46:H48" si="2">SUM(F46:G46)</f>
        <v>4272</v>
      </c>
    </row>
    <row r="47" spans="1:8" x14ac:dyDescent="0.25">
      <c r="A47" s="31" t="s">
        <v>72</v>
      </c>
      <c r="B47" s="35">
        <v>2041</v>
      </c>
      <c r="C47" s="36">
        <v>658</v>
      </c>
      <c r="D47" s="36">
        <v>-928</v>
      </c>
      <c r="E47" s="36">
        <v>-630</v>
      </c>
      <c r="F47" s="35">
        <f t="shared" si="1"/>
        <v>1141</v>
      </c>
      <c r="G47" s="31">
        <v>333</v>
      </c>
      <c r="H47" s="35">
        <f t="shared" si="2"/>
        <v>1474</v>
      </c>
    </row>
    <row r="48" spans="1:8" x14ac:dyDescent="0.25">
      <c r="A48" s="31" t="s">
        <v>73</v>
      </c>
      <c r="B48" s="35">
        <v>2958</v>
      </c>
      <c r="C48" s="36">
        <v>933</v>
      </c>
      <c r="D48" s="36">
        <v>-1869</v>
      </c>
      <c r="E48" s="36">
        <v>-850</v>
      </c>
      <c r="F48" s="35">
        <f t="shared" si="1"/>
        <v>1172</v>
      </c>
      <c r="G48" s="31">
        <v>826</v>
      </c>
      <c r="H48" s="35">
        <f t="shared" si="2"/>
        <v>1998</v>
      </c>
    </row>
    <row r="49" spans="1:8" x14ac:dyDescent="0.25">
      <c r="A49" s="31"/>
      <c r="B49" s="37">
        <f t="shared" ref="B49" si="3">SUM(B45:B48)</f>
        <v>7306</v>
      </c>
      <c r="C49" s="38">
        <f>SUM(C45:C48)</f>
        <v>4248</v>
      </c>
      <c r="D49" s="38">
        <f>SUM(D44:D48)</f>
        <v>-7947</v>
      </c>
      <c r="E49" s="38">
        <f>SUM(E45:E48)</f>
        <v>-1480</v>
      </c>
      <c r="F49" s="35">
        <f>SUM(F45:F48)</f>
        <v>2127</v>
      </c>
      <c r="G49" s="35">
        <f>SUM(G45:G48)</f>
        <v>2575</v>
      </c>
      <c r="H49" s="35">
        <f>SUM(H45:H48)</f>
        <v>4702</v>
      </c>
    </row>
    <row r="52" spans="1:8" x14ac:dyDescent="0.25">
      <c r="A52" t="s">
        <v>198</v>
      </c>
    </row>
    <row r="54" spans="1:8" x14ac:dyDescent="0.25">
      <c r="B54" t="s">
        <v>189</v>
      </c>
      <c r="C54" s="2">
        <v>5916</v>
      </c>
    </row>
    <row r="55" spans="1:8" x14ac:dyDescent="0.25">
      <c r="B55" t="s">
        <v>190</v>
      </c>
      <c r="C55" s="2">
        <v>2127</v>
      </c>
    </row>
    <row r="56" spans="1:8" x14ac:dyDescent="0.25">
      <c r="B56" s="1" t="s">
        <v>191</v>
      </c>
      <c r="C56" s="3">
        <v>3789</v>
      </c>
      <c r="D56" s="1"/>
      <c r="E56" s="1"/>
    </row>
    <row r="59" spans="1:8" x14ac:dyDescent="0.25">
      <c r="A59" t="s">
        <v>199</v>
      </c>
      <c r="B59" s="1">
        <v>2017</v>
      </c>
      <c r="C59">
        <v>2016</v>
      </c>
      <c r="D59">
        <v>2015</v>
      </c>
    </row>
    <row r="60" spans="1:8" x14ac:dyDescent="0.25">
      <c r="A60" t="s">
        <v>71</v>
      </c>
      <c r="B60">
        <v>58</v>
      </c>
      <c r="C60">
        <v>55</v>
      </c>
      <c r="D60">
        <v>50</v>
      </c>
    </row>
    <row r="61" spans="1:8" x14ac:dyDescent="0.25">
      <c r="A61" t="s">
        <v>73</v>
      </c>
      <c r="B61">
        <v>28</v>
      </c>
      <c r="C61">
        <v>29</v>
      </c>
      <c r="D61">
        <v>29</v>
      </c>
    </row>
    <row r="62" spans="1:8" x14ac:dyDescent="0.25">
      <c r="A62" t="s">
        <v>70</v>
      </c>
      <c r="B62">
        <v>39</v>
      </c>
      <c r="C62">
        <v>39</v>
      </c>
      <c r="D62">
        <v>40</v>
      </c>
    </row>
    <row r="63" spans="1:8" x14ac:dyDescent="0.25">
      <c r="A63" t="s">
        <v>72</v>
      </c>
      <c r="B63">
        <v>17</v>
      </c>
      <c r="C63">
        <v>13</v>
      </c>
      <c r="D63">
        <v>12</v>
      </c>
    </row>
    <row r="67" spans="2:6" x14ac:dyDescent="0.25">
      <c r="F67" s="2"/>
    </row>
    <row r="68" spans="2:6" x14ac:dyDescent="0.25">
      <c r="F68" s="2"/>
    </row>
    <row r="69" spans="2:6" x14ac:dyDescent="0.25">
      <c r="F69" s="2"/>
    </row>
    <row r="70" spans="2:6" x14ac:dyDescent="0.25">
      <c r="F70" s="2"/>
    </row>
    <row r="71" spans="2:6" x14ac:dyDescent="0.25">
      <c r="B71" s="1"/>
      <c r="C71" s="1"/>
      <c r="D71" s="1"/>
      <c r="E71" s="1"/>
      <c r="F71" s="3"/>
    </row>
  </sheetData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5"/>
  <sheetViews>
    <sheetView workbookViewId="0">
      <selection activeCell="F19" sqref="F19"/>
    </sheetView>
  </sheetViews>
  <sheetFormatPr defaultRowHeight="15" x14ac:dyDescent="0.25"/>
  <cols>
    <col min="1" max="1" width="14.140625" customWidth="1"/>
    <col min="2" max="2" width="8.28515625" customWidth="1"/>
    <col min="3" max="3" width="28" customWidth="1"/>
    <col min="4" max="4" width="30.7109375" customWidth="1"/>
    <col min="5" max="5" width="20" customWidth="1"/>
    <col min="6" max="6" width="17.7109375" customWidth="1"/>
    <col min="7" max="7" width="9.5703125" customWidth="1"/>
  </cols>
  <sheetData>
    <row r="3" spans="1:6" x14ac:dyDescent="0.25">
      <c r="A3" t="s">
        <v>202</v>
      </c>
    </row>
    <row r="5" spans="1:6" x14ac:dyDescent="0.25">
      <c r="A5" s="54">
        <v>43100</v>
      </c>
    </row>
    <row r="6" spans="1:6" ht="66.75" customHeight="1" x14ac:dyDescent="0.25">
      <c r="A6" s="31" t="s">
        <v>203</v>
      </c>
      <c r="B6" s="55" t="s">
        <v>204</v>
      </c>
      <c r="C6" s="55" t="s">
        <v>205</v>
      </c>
      <c r="D6" s="55" t="s">
        <v>206</v>
      </c>
      <c r="E6" s="55" t="s">
        <v>207</v>
      </c>
      <c r="F6" s="55" t="s">
        <v>212</v>
      </c>
    </row>
    <row r="7" spans="1:6" x14ac:dyDescent="0.25">
      <c r="A7" s="31" t="s">
        <v>73</v>
      </c>
      <c r="B7" s="35">
        <v>904</v>
      </c>
      <c r="C7" s="35">
        <v>933</v>
      </c>
      <c r="D7" s="35">
        <v>3891</v>
      </c>
      <c r="E7" s="35">
        <v>826</v>
      </c>
      <c r="F7" s="35">
        <v>4717</v>
      </c>
    </row>
    <row r="8" spans="1:6" x14ac:dyDescent="0.25">
      <c r="A8" s="31" t="s">
        <v>72</v>
      </c>
      <c r="B8" s="35">
        <v>359</v>
      </c>
      <c r="C8" s="35">
        <v>658</v>
      </c>
      <c r="D8" s="35">
        <v>2699</v>
      </c>
      <c r="E8" s="35">
        <v>333</v>
      </c>
      <c r="F8" s="35">
        <v>3032</v>
      </c>
    </row>
    <row r="9" spans="1:6" x14ac:dyDescent="0.25">
      <c r="A9" s="31" t="s">
        <v>71</v>
      </c>
      <c r="B9" s="35">
        <v>1511</v>
      </c>
      <c r="C9" s="35">
        <v>3466</v>
      </c>
      <c r="D9" s="35">
        <v>5950</v>
      </c>
      <c r="E9" s="35">
        <v>1416</v>
      </c>
      <c r="F9" s="35">
        <v>7366</v>
      </c>
    </row>
    <row r="10" spans="1:6" x14ac:dyDescent="0.25">
      <c r="A10" s="31" t="s">
        <v>70</v>
      </c>
      <c r="B10" s="35">
        <v>1328</v>
      </c>
      <c r="C10" s="35">
        <v>-2866</v>
      </c>
      <c r="D10" s="35">
        <v>-3043</v>
      </c>
      <c r="E10" s="35">
        <v>1214</v>
      </c>
      <c r="F10" s="35">
        <v>-1829</v>
      </c>
    </row>
    <row r="11" spans="1:6" x14ac:dyDescent="0.25">
      <c r="A11" s="31"/>
      <c r="B11" s="37">
        <f>SUM(B7:B10)</f>
        <v>4102</v>
      </c>
      <c r="C11" s="37">
        <f>SUM(C7:C10)</f>
        <v>2191</v>
      </c>
      <c r="D11" s="37">
        <f>SUM(D7:D10)</f>
        <v>9497</v>
      </c>
      <c r="E11" s="37">
        <f>SUM(E7:E10)</f>
        <v>3789</v>
      </c>
      <c r="F11" s="37">
        <f>SUM(F7:F10)</f>
        <v>13286</v>
      </c>
    </row>
    <row r="13" spans="1:6" x14ac:dyDescent="0.25">
      <c r="A13" s="54"/>
    </row>
    <row r="14" spans="1:6" x14ac:dyDescent="0.25">
      <c r="A14" s="54">
        <v>43281</v>
      </c>
    </row>
    <row r="15" spans="1:6" ht="57.75" customHeight="1" x14ac:dyDescent="0.25">
      <c r="A15" s="31" t="s">
        <v>203</v>
      </c>
      <c r="B15" s="55" t="s">
        <v>204</v>
      </c>
      <c r="C15" s="55" t="s">
        <v>205</v>
      </c>
      <c r="D15" s="55" t="s">
        <v>206</v>
      </c>
      <c r="E15" s="56" t="s">
        <v>211</v>
      </c>
      <c r="F15" s="55" t="s">
        <v>212</v>
      </c>
    </row>
    <row r="16" spans="1:6" x14ac:dyDescent="0.25">
      <c r="A16" s="31" t="s">
        <v>73</v>
      </c>
      <c r="B16" s="35">
        <v>904</v>
      </c>
      <c r="C16" s="35">
        <v>933</v>
      </c>
      <c r="D16" s="35">
        <v>3891</v>
      </c>
      <c r="E16" s="35">
        <v>1172</v>
      </c>
      <c r="F16" s="35">
        <v>1936</v>
      </c>
    </row>
    <row r="17" spans="1:6" x14ac:dyDescent="0.25">
      <c r="A17" s="31" t="s">
        <v>72</v>
      </c>
      <c r="B17" s="35">
        <v>359</v>
      </c>
      <c r="C17" s="35">
        <v>658</v>
      </c>
      <c r="D17" s="35">
        <v>2699</v>
      </c>
      <c r="E17" s="35">
        <v>1141</v>
      </c>
      <c r="F17" s="35">
        <v>1446</v>
      </c>
    </row>
    <row r="18" spans="1:6" x14ac:dyDescent="0.25">
      <c r="A18" s="31" t="s">
        <v>71</v>
      </c>
      <c r="B18" s="35">
        <v>1511</v>
      </c>
      <c r="C18" s="35">
        <v>3466</v>
      </c>
      <c r="D18" s="35">
        <v>5950</v>
      </c>
      <c r="E18" s="35">
        <v>2856</v>
      </c>
      <c r="F18" s="35">
        <v>4131</v>
      </c>
    </row>
    <row r="19" spans="1:6" x14ac:dyDescent="0.25">
      <c r="A19" s="31" t="s">
        <v>70</v>
      </c>
      <c r="B19" s="35">
        <v>1328</v>
      </c>
      <c r="C19" s="35">
        <v>-2866</v>
      </c>
      <c r="D19" s="35">
        <v>-3043</v>
      </c>
      <c r="E19" s="35">
        <v>-809</v>
      </c>
      <c r="F19" s="35">
        <v>-809</v>
      </c>
    </row>
    <row r="20" spans="1:6" x14ac:dyDescent="0.25">
      <c r="A20" s="39"/>
      <c r="B20" s="37">
        <f>SUM(B16:B19)</f>
        <v>4102</v>
      </c>
      <c r="C20" s="37">
        <f>SUM(C16:C19)</f>
        <v>2191</v>
      </c>
      <c r="D20" s="37">
        <f>SUM(D16:D19)</f>
        <v>9497</v>
      </c>
      <c r="E20" s="37">
        <f>SUM(E16:E19)</f>
        <v>4360</v>
      </c>
      <c r="F20" s="37">
        <f>SUM(F16:F19)</f>
        <v>6704</v>
      </c>
    </row>
    <row r="23" spans="1:6" ht="15" customHeight="1" x14ac:dyDescent="0.25">
      <c r="A23" s="65" t="s">
        <v>210</v>
      </c>
      <c r="B23" s="65"/>
      <c r="C23" s="35">
        <v>5895</v>
      </c>
    </row>
    <row r="24" spans="1:6" x14ac:dyDescent="0.25">
      <c r="A24" s="31" t="s">
        <v>208</v>
      </c>
      <c r="B24" s="31"/>
      <c r="C24" s="35">
        <v>809</v>
      </c>
    </row>
    <row r="25" spans="1:6" x14ac:dyDescent="0.25">
      <c r="A25" s="66" t="s">
        <v>209</v>
      </c>
      <c r="B25" s="67"/>
      <c r="C25" s="35">
        <f>SUM(C23:C24)</f>
        <v>6704</v>
      </c>
    </row>
  </sheetData>
  <mergeCells count="2">
    <mergeCell ref="A23:B23"/>
    <mergeCell ref="A25:B2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1"/>
  <sheetViews>
    <sheetView workbookViewId="0">
      <selection activeCell="J38" sqref="J38"/>
    </sheetView>
  </sheetViews>
  <sheetFormatPr defaultRowHeight="15" x14ac:dyDescent="0.25"/>
  <cols>
    <col min="2" max="2" width="27.28515625" customWidth="1"/>
    <col min="3" max="3" width="8.5703125" customWidth="1"/>
    <col min="4" max="4" width="11" customWidth="1"/>
    <col min="5" max="5" width="11.7109375" customWidth="1"/>
    <col min="6" max="6" width="12.5703125" customWidth="1"/>
    <col min="7" max="8" width="11.7109375" customWidth="1"/>
    <col min="9" max="9" width="13" customWidth="1"/>
    <col min="10" max="10" width="4.5703125" customWidth="1"/>
    <col min="11" max="11" width="9.85546875" bestFit="1" customWidth="1"/>
    <col min="13" max="13" width="9.85546875" bestFit="1" customWidth="1"/>
  </cols>
  <sheetData>
    <row r="2" spans="1:11" ht="15.75" x14ac:dyDescent="0.25">
      <c r="A2" s="10" t="s">
        <v>112</v>
      </c>
    </row>
    <row r="3" spans="1:11" ht="15.75" x14ac:dyDescent="0.25">
      <c r="A3" s="10" t="s">
        <v>135</v>
      </c>
    </row>
    <row r="4" spans="1:11" x14ac:dyDescent="0.25">
      <c r="I4" t="s">
        <v>89</v>
      </c>
    </row>
    <row r="5" spans="1:11" x14ac:dyDescent="0.25">
      <c r="A5" s="1" t="s">
        <v>17</v>
      </c>
    </row>
    <row r="6" spans="1:11" x14ac:dyDescent="0.25">
      <c r="D6" s="1" t="s">
        <v>70</v>
      </c>
      <c r="E6" s="1" t="s">
        <v>71</v>
      </c>
      <c r="F6" s="1" t="s">
        <v>72</v>
      </c>
      <c r="G6" s="1" t="s">
        <v>73</v>
      </c>
      <c r="H6" s="1" t="s">
        <v>106</v>
      </c>
      <c r="I6" s="1" t="s">
        <v>69</v>
      </c>
    </row>
    <row r="7" spans="1:11" x14ac:dyDescent="0.25">
      <c r="A7" t="s">
        <v>13</v>
      </c>
      <c r="D7" s="2">
        <v>12882323</v>
      </c>
      <c r="E7" s="2">
        <v>15211990</v>
      </c>
      <c r="F7" s="2">
        <v>5084654</v>
      </c>
      <c r="G7" s="2">
        <v>10850650</v>
      </c>
      <c r="H7" s="2">
        <v>1664196</v>
      </c>
      <c r="I7" s="2">
        <f t="shared" ref="I7:I13" si="0">SUM(D7:H7)</f>
        <v>45693813</v>
      </c>
      <c r="K7" s="2"/>
    </row>
    <row r="8" spans="1:11" x14ac:dyDescent="0.25">
      <c r="A8" t="s">
        <v>14</v>
      </c>
      <c r="D8" s="2">
        <v>2880805</v>
      </c>
      <c r="E8" s="2">
        <v>3638641</v>
      </c>
      <c r="F8" s="2">
        <v>1135057</v>
      </c>
      <c r="G8" s="2">
        <v>2438704</v>
      </c>
      <c r="H8" s="2">
        <v>1041405</v>
      </c>
      <c r="I8" s="2">
        <f t="shared" si="0"/>
        <v>11134612</v>
      </c>
      <c r="K8" s="2"/>
    </row>
    <row r="9" spans="1:11" x14ac:dyDescent="0.25">
      <c r="A9" t="s">
        <v>0</v>
      </c>
      <c r="D9" s="2">
        <v>124477</v>
      </c>
      <c r="E9" s="2">
        <v>1190516</v>
      </c>
      <c r="F9" s="2">
        <v>247398</v>
      </c>
      <c r="G9" s="2">
        <v>143151</v>
      </c>
      <c r="H9" s="2">
        <v>215133</v>
      </c>
      <c r="I9" s="2">
        <f t="shared" si="0"/>
        <v>1920675</v>
      </c>
      <c r="K9" s="2"/>
    </row>
    <row r="10" spans="1:11" x14ac:dyDescent="0.25">
      <c r="A10" t="s">
        <v>68</v>
      </c>
      <c r="D10" s="2">
        <v>0</v>
      </c>
      <c r="E10" s="2">
        <v>0</v>
      </c>
      <c r="F10" s="2">
        <v>143974</v>
      </c>
      <c r="G10" s="2">
        <v>0</v>
      </c>
      <c r="H10" s="2">
        <v>0</v>
      </c>
      <c r="I10" s="2">
        <f t="shared" si="0"/>
        <v>143974</v>
      </c>
      <c r="K10" s="2"/>
    </row>
    <row r="11" spans="1:11" x14ac:dyDescent="0.25">
      <c r="A11" s="1" t="s">
        <v>69</v>
      </c>
      <c r="B11" s="1"/>
      <c r="C11" s="1"/>
      <c r="D11" s="3">
        <f>SUM(D7:D10)</f>
        <v>15887605</v>
      </c>
      <c r="E11" s="3">
        <f>SUM(E7:E10)</f>
        <v>20041147</v>
      </c>
      <c r="F11" s="3">
        <f>SUM(F7:F10)</f>
        <v>6611083</v>
      </c>
      <c r="G11" s="3">
        <f>SUM(G7:G10)</f>
        <v>13432505</v>
      </c>
      <c r="H11" s="3">
        <f>SUM(H7:H10)</f>
        <v>2920734</v>
      </c>
      <c r="I11" s="3">
        <f t="shared" si="0"/>
        <v>58893074</v>
      </c>
    </row>
    <row r="12" spans="1:11" x14ac:dyDescent="0.25">
      <c r="A12" t="s">
        <v>107</v>
      </c>
      <c r="D12" s="2">
        <v>1726337</v>
      </c>
      <c r="E12" s="2">
        <v>2184779</v>
      </c>
      <c r="F12" s="2">
        <v>784519</v>
      </c>
      <c r="G12" s="2">
        <v>1605880</v>
      </c>
      <c r="H12" s="2">
        <v>973722</v>
      </c>
      <c r="I12" s="2">
        <f t="shared" si="0"/>
        <v>7275237</v>
      </c>
      <c r="K12" s="2"/>
    </row>
    <row r="13" spans="1:11" x14ac:dyDescent="0.25">
      <c r="A13" t="s">
        <v>108</v>
      </c>
      <c r="D13" s="2">
        <v>376530</v>
      </c>
      <c r="E13" s="2">
        <v>526200</v>
      </c>
      <c r="F13" s="2">
        <v>169202</v>
      </c>
      <c r="G13" s="2">
        <v>342415</v>
      </c>
      <c r="H13" s="2">
        <v>176123</v>
      </c>
      <c r="I13" s="2">
        <f t="shared" si="0"/>
        <v>1590470</v>
      </c>
    </row>
    <row r="14" spans="1:11" x14ac:dyDescent="0.25">
      <c r="A14" t="s">
        <v>109</v>
      </c>
      <c r="D14" s="2">
        <v>0</v>
      </c>
      <c r="E14" s="2">
        <v>0</v>
      </c>
      <c r="F14" s="2">
        <v>0</v>
      </c>
      <c r="G14" s="2">
        <v>0</v>
      </c>
      <c r="H14" s="2">
        <v>23049</v>
      </c>
      <c r="I14" s="2">
        <f t="shared" ref="I14:I17" si="1">SUM(D14:H14)</f>
        <v>23049</v>
      </c>
    </row>
    <row r="15" spans="1:11" x14ac:dyDescent="0.25">
      <c r="A15" t="s">
        <v>111</v>
      </c>
      <c r="D15" s="2">
        <v>2056495</v>
      </c>
      <c r="E15" s="2">
        <v>0</v>
      </c>
      <c r="F15" s="2">
        <v>0</v>
      </c>
      <c r="G15" s="2">
        <v>0</v>
      </c>
      <c r="H15" s="2">
        <v>0</v>
      </c>
      <c r="I15" s="2">
        <f t="shared" si="1"/>
        <v>2056495</v>
      </c>
    </row>
    <row r="16" spans="1:11" x14ac:dyDescent="0.25">
      <c r="A16" t="s">
        <v>78</v>
      </c>
      <c r="D16" s="2">
        <v>110807</v>
      </c>
      <c r="E16" s="2">
        <v>-216567</v>
      </c>
      <c r="F16" s="2">
        <v>30390</v>
      </c>
      <c r="G16" s="2">
        <v>75370</v>
      </c>
      <c r="H16" s="2">
        <v>0</v>
      </c>
      <c r="I16" s="2">
        <f t="shared" si="1"/>
        <v>0</v>
      </c>
    </row>
    <row r="17" spans="1:13" x14ac:dyDescent="0.25">
      <c r="A17" t="s">
        <v>110</v>
      </c>
      <c r="D17" s="2">
        <v>1312008</v>
      </c>
      <c r="E17" s="2">
        <v>1529379</v>
      </c>
      <c r="F17" s="2">
        <v>359830</v>
      </c>
      <c r="G17" s="2">
        <v>892411</v>
      </c>
      <c r="H17" s="2">
        <v>-4093628</v>
      </c>
      <c r="I17" s="2">
        <f t="shared" si="1"/>
        <v>0</v>
      </c>
    </row>
    <row r="18" spans="1:13" x14ac:dyDescent="0.25">
      <c r="A18" s="1" t="s">
        <v>74</v>
      </c>
      <c r="B18" s="1"/>
      <c r="C18" s="1"/>
      <c r="D18" s="3">
        <f>SUM(D11:D17)</f>
        <v>21469782</v>
      </c>
      <c r="E18" s="3">
        <f>SUM(E11:E17)</f>
        <v>24064938</v>
      </c>
      <c r="F18" s="3">
        <f>SUM(F11:F17)</f>
        <v>7955024</v>
      </c>
      <c r="G18" s="3">
        <f>SUM(G11:G17)</f>
        <v>16348581</v>
      </c>
      <c r="H18" s="3">
        <f>SUM(H11:H17)</f>
        <v>0</v>
      </c>
      <c r="I18" s="3">
        <f>SUM(D18:H18)</f>
        <v>69838325</v>
      </c>
      <c r="K18" s="1"/>
    </row>
    <row r="19" spans="1:13" x14ac:dyDescent="0.25">
      <c r="D19" s="2"/>
      <c r="E19" s="2"/>
      <c r="F19" s="2"/>
      <c r="G19" s="2"/>
      <c r="H19" s="2"/>
      <c r="I19" s="3"/>
    </row>
    <row r="20" spans="1:13" x14ac:dyDescent="0.25">
      <c r="A20" s="1" t="s">
        <v>18</v>
      </c>
      <c r="D20" s="2"/>
      <c r="E20" s="2"/>
      <c r="F20" s="2"/>
      <c r="G20" s="2"/>
      <c r="H20" s="2"/>
      <c r="I20" s="3"/>
    </row>
    <row r="21" spans="1:13" x14ac:dyDescent="0.25">
      <c r="A21" t="s">
        <v>131</v>
      </c>
      <c r="D21" s="2">
        <v>0</v>
      </c>
      <c r="E21" s="2">
        <v>61874</v>
      </c>
      <c r="F21" s="2">
        <v>12000</v>
      </c>
      <c r="G21" s="2">
        <v>0</v>
      </c>
      <c r="H21" s="2">
        <v>1684</v>
      </c>
      <c r="I21" s="3">
        <f>SUM(D21:H21)</f>
        <v>75558</v>
      </c>
    </row>
    <row r="22" spans="1:13" x14ac:dyDescent="0.25">
      <c r="A22" s="4" t="s">
        <v>130</v>
      </c>
      <c r="D22" s="2">
        <v>0</v>
      </c>
      <c r="E22" s="2">
        <v>0</v>
      </c>
      <c r="F22" s="2">
        <v>0</v>
      </c>
      <c r="G22" s="2">
        <v>0</v>
      </c>
      <c r="H22" s="2">
        <v>1813</v>
      </c>
      <c r="I22" s="3">
        <f>SUM(D22:H22)</f>
        <v>1813</v>
      </c>
    </row>
    <row r="23" spans="1:13" x14ac:dyDescent="0.25">
      <c r="A23" t="s">
        <v>113</v>
      </c>
      <c r="D23" s="2">
        <v>1121</v>
      </c>
      <c r="E23" s="2">
        <v>1306</v>
      </c>
      <c r="F23" s="2">
        <v>307</v>
      </c>
      <c r="G23" s="2">
        <v>763</v>
      </c>
      <c r="H23" s="2">
        <v>-3497</v>
      </c>
      <c r="I23" s="3">
        <f>SUM(D23:H23)</f>
        <v>0</v>
      </c>
    </row>
    <row r="24" spans="1:13" x14ac:dyDescent="0.25">
      <c r="A24" s="1" t="s">
        <v>75</v>
      </c>
      <c r="B24" s="1"/>
      <c r="C24" s="1"/>
      <c r="D24" s="3">
        <f>SUM(D21:D23)</f>
        <v>1121</v>
      </c>
      <c r="E24" s="3">
        <f>SUM(E21:E23)</f>
        <v>63180</v>
      </c>
      <c r="F24" s="3">
        <f>SUM(F21:F23)</f>
        <v>12307</v>
      </c>
      <c r="G24" s="3">
        <f>SUM(G21:G23)</f>
        <v>763</v>
      </c>
      <c r="H24" s="3">
        <f>SUM(H21:H23)</f>
        <v>0</v>
      </c>
      <c r="I24" s="3">
        <f>SUM(D24:H24)</f>
        <v>77371</v>
      </c>
    </row>
    <row r="25" spans="1:13" x14ac:dyDescent="0.25">
      <c r="I25" s="3"/>
    </row>
    <row r="26" spans="1:13" x14ac:dyDescent="0.25">
      <c r="A26" s="7" t="s">
        <v>82</v>
      </c>
      <c r="B26" s="7"/>
      <c r="C26" s="7"/>
      <c r="D26" s="8">
        <v>16451960</v>
      </c>
      <c r="E26" s="8">
        <v>24749698</v>
      </c>
      <c r="F26" s="8">
        <v>7420822</v>
      </c>
      <c r="G26" s="8">
        <v>14950820</v>
      </c>
      <c r="H26" s="8">
        <v>1200000</v>
      </c>
      <c r="I26" s="9">
        <f t="shared" ref="I26:I33" si="2">SUM(D26:H26)</f>
        <v>64773300</v>
      </c>
      <c r="J26" s="6"/>
    </row>
    <row r="27" spans="1:13" x14ac:dyDescent="0.25">
      <c r="A27" s="7" t="s">
        <v>115</v>
      </c>
      <c r="B27" s="7"/>
      <c r="C27" s="7"/>
      <c r="D27" s="8">
        <v>293776</v>
      </c>
      <c r="E27" s="8">
        <v>293776</v>
      </c>
      <c r="F27" s="8">
        <v>105042</v>
      </c>
      <c r="G27" s="7">
        <v>210084</v>
      </c>
      <c r="H27" s="7">
        <v>104188</v>
      </c>
      <c r="I27" s="9">
        <f t="shared" si="2"/>
        <v>1006866</v>
      </c>
      <c r="J27" s="6"/>
    </row>
    <row r="28" spans="1:13" x14ac:dyDescent="0.25">
      <c r="A28" t="s">
        <v>114</v>
      </c>
      <c r="D28" s="2">
        <v>47879</v>
      </c>
      <c r="E28" s="2">
        <v>53340</v>
      </c>
      <c r="F28" s="2">
        <v>3810</v>
      </c>
      <c r="G28">
        <v>34290</v>
      </c>
      <c r="H28" s="2">
        <v>19050</v>
      </c>
      <c r="I28" s="3">
        <f t="shared" si="2"/>
        <v>158369</v>
      </c>
    </row>
    <row r="29" spans="1:13" x14ac:dyDescent="0.25">
      <c r="A29" t="s">
        <v>116</v>
      </c>
      <c r="D29" s="2">
        <v>800727</v>
      </c>
      <c r="E29" s="2">
        <v>1067636</v>
      </c>
      <c r="F29" s="2">
        <v>266909</v>
      </c>
      <c r="G29" s="2">
        <v>533818</v>
      </c>
      <c r="H29" s="2">
        <v>266910</v>
      </c>
      <c r="I29" s="3">
        <f t="shared" si="2"/>
        <v>2936000</v>
      </c>
      <c r="M29" s="2"/>
    </row>
    <row r="30" spans="1:13" x14ac:dyDescent="0.25">
      <c r="A30" t="s">
        <v>117</v>
      </c>
      <c r="D30" s="2">
        <v>293230</v>
      </c>
      <c r="E30" s="2">
        <v>562024</v>
      </c>
      <c r="F30" s="2">
        <v>0</v>
      </c>
      <c r="G30" s="2">
        <v>268794</v>
      </c>
      <c r="H30" s="2">
        <v>0</v>
      </c>
      <c r="I30" s="3">
        <f t="shared" si="2"/>
        <v>1124048</v>
      </c>
    </row>
    <row r="31" spans="1:13" x14ac:dyDescent="0.25">
      <c r="A31" t="s">
        <v>118</v>
      </c>
      <c r="D31" s="2">
        <v>78792</v>
      </c>
      <c r="E31" s="2">
        <v>0</v>
      </c>
      <c r="F31" s="2">
        <v>630000</v>
      </c>
      <c r="G31" s="2">
        <v>850000</v>
      </c>
      <c r="H31" s="2">
        <v>395403</v>
      </c>
      <c r="I31" s="3">
        <f t="shared" si="2"/>
        <v>1954195</v>
      </c>
    </row>
    <row r="32" spans="1:13" x14ac:dyDescent="0.25">
      <c r="A32" t="s">
        <v>120</v>
      </c>
      <c r="D32" s="2">
        <v>636370</v>
      </c>
      <c r="E32" s="2">
        <v>741801</v>
      </c>
      <c r="F32" s="2">
        <v>174530</v>
      </c>
      <c r="G32" s="2">
        <v>432850</v>
      </c>
      <c r="H32" s="2">
        <v>-1985551</v>
      </c>
      <c r="I32" s="3">
        <f t="shared" si="2"/>
        <v>0</v>
      </c>
    </row>
    <row r="33" spans="1:9" x14ac:dyDescent="0.25">
      <c r="A33" s="1" t="s">
        <v>77</v>
      </c>
      <c r="B33" s="1"/>
      <c r="C33" s="1"/>
      <c r="D33" s="3">
        <f>SUM(D24:D32)</f>
        <v>18603855</v>
      </c>
      <c r="E33" s="3">
        <f>SUM(E24:E32)</f>
        <v>27531455</v>
      </c>
      <c r="F33" s="3">
        <f>SUM(F24:F32)</f>
        <v>8613420</v>
      </c>
      <c r="G33" s="3">
        <f>SUM(G24:G32)</f>
        <v>17281419</v>
      </c>
      <c r="H33" s="3">
        <f>SUM(H24:H32)</f>
        <v>0</v>
      </c>
      <c r="I33" s="3">
        <f t="shared" si="2"/>
        <v>72030149</v>
      </c>
    </row>
    <row r="34" spans="1:9" x14ac:dyDescent="0.25">
      <c r="A34" s="1"/>
      <c r="B34" s="1"/>
      <c r="C34" s="1"/>
      <c r="D34" s="3"/>
      <c r="E34" s="3"/>
      <c r="F34" s="3"/>
      <c r="G34" s="3"/>
      <c r="H34" s="3"/>
      <c r="I34" s="3"/>
    </row>
    <row r="35" spans="1:9" x14ac:dyDescent="0.25">
      <c r="I35" s="3"/>
    </row>
    <row r="36" spans="1:9" x14ac:dyDescent="0.25">
      <c r="A36" s="1" t="s">
        <v>79</v>
      </c>
      <c r="B36" s="1"/>
      <c r="C36" s="1"/>
      <c r="D36" s="3">
        <f>D33-D18</f>
        <v>-2865927</v>
      </c>
      <c r="E36" s="3">
        <f>E33-E18</f>
        <v>3466517</v>
      </c>
      <c r="F36" s="3">
        <f>F33-F18</f>
        <v>658396</v>
      </c>
      <c r="G36" s="3">
        <f>G33-G18</f>
        <v>932838</v>
      </c>
      <c r="H36" s="3">
        <v>0</v>
      </c>
      <c r="I36" s="3">
        <f t="shared" ref="I36" si="3">SUM(D36:G36)</f>
        <v>2191824</v>
      </c>
    </row>
    <row r="37" spans="1:9" x14ac:dyDescent="0.25">
      <c r="A37" s="1"/>
      <c r="B37" s="1"/>
      <c r="C37" s="1"/>
      <c r="D37" s="3"/>
      <c r="E37" s="3"/>
      <c r="F37" s="3"/>
      <c r="G37" s="3"/>
      <c r="H37" s="3"/>
      <c r="I37" s="3"/>
    </row>
    <row r="38" spans="1:9" x14ac:dyDescent="0.25">
      <c r="A38" s="1"/>
      <c r="B38" s="1"/>
      <c r="C38" s="1"/>
      <c r="D38" s="3"/>
      <c r="E38" s="3"/>
      <c r="F38" s="3"/>
      <c r="G38" s="3"/>
      <c r="H38" s="3"/>
      <c r="I38" s="3"/>
    </row>
    <row r="39" spans="1:9" x14ac:dyDescent="0.25">
      <c r="A39" s="1"/>
      <c r="B39" s="1"/>
      <c r="C39" s="1"/>
      <c r="D39" s="3"/>
      <c r="E39" s="3"/>
      <c r="F39" s="3"/>
      <c r="G39" s="3"/>
      <c r="H39" s="3"/>
      <c r="I39" s="3"/>
    </row>
    <row r="41" spans="1:9" x14ac:dyDescent="0.25">
      <c r="A41" s="1" t="s">
        <v>119</v>
      </c>
    </row>
    <row r="42" spans="1:9" x14ac:dyDescent="0.25">
      <c r="A42" t="s">
        <v>70</v>
      </c>
      <c r="B42">
        <v>32.049999999999997</v>
      </c>
      <c r="C42" t="s">
        <v>84</v>
      </c>
      <c r="D42" s="2"/>
    </row>
    <row r="43" spans="1:9" x14ac:dyDescent="0.25">
      <c r="A43" t="s">
        <v>83</v>
      </c>
      <c r="B43">
        <v>37.36</v>
      </c>
      <c r="C43" t="s">
        <v>84</v>
      </c>
      <c r="D43" s="2"/>
    </row>
    <row r="44" spans="1:9" x14ac:dyDescent="0.25">
      <c r="A44" t="s">
        <v>72</v>
      </c>
      <c r="B44">
        <v>8.7899999999999991</v>
      </c>
      <c r="C44" t="s">
        <v>84</v>
      </c>
      <c r="D44" s="2"/>
    </row>
    <row r="45" spans="1:9" x14ac:dyDescent="0.25">
      <c r="A45" t="s">
        <v>73</v>
      </c>
      <c r="B45">
        <v>21.8</v>
      </c>
      <c r="C45" t="s">
        <v>84</v>
      </c>
      <c r="D45" s="2"/>
    </row>
    <row r="46" spans="1:9" s="1" customFormat="1" x14ac:dyDescent="0.25">
      <c r="A46" s="1" t="s">
        <v>75</v>
      </c>
      <c r="B46" s="1">
        <f>SUM(B42:B45)</f>
        <v>99.999999999999986</v>
      </c>
      <c r="D46" s="3"/>
    </row>
    <row r="48" spans="1:9" x14ac:dyDescent="0.25">
      <c r="A48" s="1" t="s">
        <v>88</v>
      </c>
      <c r="G48" t="s">
        <v>87</v>
      </c>
    </row>
    <row r="49" spans="1:10" x14ac:dyDescent="0.25">
      <c r="A49" t="s">
        <v>85</v>
      </c>
      <c r="D49" t="s">
        <v>121</v>
      </c>
      <c r="F49" s="2" t="s">
        <v>122</v>
      </c>
      <c r="G49" s="2">
        <v>283388</v>
      </c>
      <c r="H49" s="2"/>
    </row>
    <row r="50" spans="1:10" x14ac:dyDescent="0.25">
      <c r="A50" t="s">
        <v>86</v>
      </c>
      <c r="F50" s="2"/>
      <c r="G50" s="2">
        <v>62345</v>
      </c>
      <c r="H50" s="2"/>
    </row>
    <row r="51" spans="1:10" s="1" customFormat="1" x14ac:dyDescent="0.25">
      <c r="A51" s="1" t="s">
        <v>75</v>
      </c>
      <c r="F51" s="3">
        <f>SUM(F49:F50)</f>
        <v>0</v>
      </c>
      <c r="G51" s="3">
        <f>SUM(G49:G50)</f>
        <v>345733</v>
      </c>
      <c r="H51" s="3"/>
    </row>
    <row r="53" spans="1:10" x14ac:dyDescent="0.25">
      <c r="A53" t="s">
        <v>70</v>
      </c>
      <c r="B53">
        <v>32.049999999999997</v>
      </c>
      <c r="C53" t="s">
        <v>84</v>
      </c>
      <c r="D53" s="2">
        <v>110807</v>
      </c>
    </row>
    <row r="54" spans="1:10" x14ac:dyDescent="0.25">
      <c r="A54" t="s">
        <v>83</v>
      </c>
      <c r="B54">
        <v>37.36</v>
      </c>
      <c r="C54" t="s">
        <v>84</v>
      </c>
      <c r="D54" s="2">
        <v>129166</v>
      </c>
    </row>
    <row r="55" spans="1:10" x14ac:dyDescent="0.25">
      <c r="A55" t="s">
        <v>72</v>
      </c>
      <c r="B55">
        <v>8.7899999999999991</v>
      </c>
      <c r="C55" t="s">
        <v>84</v>
      </c>
      <c r="D55" s="2">
        <v>30390</v>
      </c>
    </row>
    <row r="56" spans="1:10" x14ac:dyDescent="0.25">
      <c r="A56" t="s">
        <v>73</v>
      </c>
      <c r="B56">
        <v>21.8</v>
      </c>
      <c r="C56" t="s">
        <v>84</v>
      </c>
      <c r="D56" s="2">
        <v>75370</v>
      </c>
    </row>
    <row r="57" spans="1:10" s="1" customFormat="1" x14ac:dyDescent="0.25">
      <c r="A57" s="1" t="s">
        <v>75</v>
      </c>
      <c r="B57" s="1">
        <f>SUM(B53:B56)</f>
        <v>99.999999999999986</v>
      </c>
      <c r="D57" s="3">
        <f>SUM(D53:D56)</f>
        <v>345733</v>
      </c>
    </row>
    <row r="59" spans="1:10" x14ac:dyDescent="0.25">
      <c r="A59" s="1" t="s">
        <v>123</v>
      </c>
      <c r="D59" s="2"/>
      <c r="G59" s="16"/>
      <c r="H59" s="16"/>
    </row>
    <row r="60" spans="1:10" x14ac:dyDescent="0.25">
      <c r="A60" t="s">
        <v>70</v>
      </c>
      <c r="B60">
        <v>32.049999999999997</v>
      </c>
      <c r="C60" t="s">
        <v>84</v>
      </c>
      <c r="D60" s="2">
        <v>1312008</v>
      </c>
      <c r="E60" s="2"/>
      <c r="F60" s="16"/>
      <c r="G60" s="15"/>
      <c r="H60" s="15"/>
      <c r="I60" s="2"/>
      <c r="J60" s="2"/>
    </row>
    <row r="61" spans="1:10" x14ac:dyDescent="0.25">
      <c r="A61" t="s">
        <v>83</v>
      </c>
      <c r="B61">
        <v>37.36</v>
      </c>
      <c r="C61" t="s">
        <v>84</v>
      </c>
      <c r="D61" s="2">
        <v>1529379</v>
      </c>
      <c r="E61" s="2"/>
      <c r="F61" s="16"/>
      <c r="G61" s="15"/>
      <c r="H61" s="15"/>
      <c r="I61" s="2"/>
      <c r="J61" s="2"/>
    </row>
    <row r="62" spans="1:10" x14ac:dyDescent="0.25">
      <c r="A62" t="s">
        <v>72</v>
      </c>
      <c r="B62">
        <v>8.7899999999999991</v>
      </c>
      <c r="C62" t="s">
        <v>84</v>
      </c>
      <c r="D62" s="2">
        <v>359830</v>
      </c>
      <c r="E62" s="2"/>
      <c r="F62" s="16"/>
      <c r="G62" s="15"/>
      <c r="H62" s="15"/>
      <c r="I62" s="2"/>
      <c r="J62" s="2"/>
    </row>
    <row r="63" spans="1:10" s="1" customFormat="1" x14ac:dyDescent="0.25">
      <c r="A63" t="s">
        <v>73</v>
      </c>
      <c r="B63">
        <v>21.8</v>
      </c>
      <c r="C63" t="s">
        <v>84</v>
      </c>
      <c r="D63" s="4">
        <v>892411</v>
      </c>
      <c r="E63" s="3"/>
      <c r="F63" s="16"/>
      <c r="G63" s="14"/>
      <c r="H63" s="14"/>
      <c r="I63" s="2"/>
      <c r="J63" s="2"/>
    </row>
    <row r="64" spans="1:10" x14ac:dyDescent="0.25">
      <c r="A64" s="1" t="s">
        <v>75</v>
      </c>
      <c r="B64" s="1">
        <f>SUM(B60:B63)</f>
        <v>99.999999999999986</v>
      </c>
      <c r="D64" s="3">
        <f>SUM(D60:D63)</f>
        <v>4093628</v>
      </c>
      <c r="E64" s="2"/>
      <c r="F64" s="17"/>
      <c r="G64" s="1"/>
      <c r="H64" s="1"/>
      <c r="I64" s="3"/>
      <c r="J64" s="3"/>
    </row>
    <row r="65" spans="1:6" x14ac:dyDescent="0.25">
      <c r="A65" s="1"/>
      <c r="B65" s="1"/>
      <c r="C65" s="1"/>
      <c r="D65" s="1"/>
      <c r="E65" s="3"/>
      <c r="F65" s="16"/>
    </row>
    <row r="66" spans="1:6" x14ac:dyDescent="0.25">
      <c r="A66" s="1" t="s">
        <v>132</v>
      </c>
    </row>
    <row r="67" spans="1:6" x14ac:dyDescent="0.25">
      <c r="A67" t="s">
        <v>70</v>
      </c>
      <c r="B67">
        <v>32.049999999999997</v>
      </c>
      <c r="C67" t="s">
        <v>84</v>
      </c>
      <c r="D67" s="2">
        <v>509643</v>
      </c>
    </row>
    <row r="68" spans="1:6" x14ac:dyDescent="0.25">
      <c r="A68" t="s">
        <v>83</v>
      </c>
      <c r="B68">
        <v>37.36</v>
      </c>
      <c r="C68" t="s">
        <v>84</v>
      </c>
      <c r="D68" s="2">
        <v>594079</v>
      </c>
    </row>
    <row r="69" spans="1:6" x14ac:dyDescent="0.25">
      <c r="A69" t="s">
        <v>72</v>
      </c>
      <c r="B69">
        <v>8.7899999999999991</v>
      </c>
      <c r="C69" t="s">
        <v>84</v>
      </c>
      <c r="D69" s="2">
        <v>139774</v>
      </c>
    </row>
    <row r="70" spans="1:6" x14ac:dyDescent="0.25">
      <c r="A70" t="s">
        <v>73</v>
      </c>
      <c r="B70">
        <v>21.8</v>
      </c>
      <c r="C70" t="s">
        <v>84</v>
      </c>
      <c r="D70" s="2">
        <v>346652</v>
      </c>
    </row>
    <row r="71" spans="1:6" x14ac:dyDescent="0.25">
      <c r="A71" s="1" t="s">
        <v>75</v>
      </c>
      <c r="B71" s="1">
        <f>SUM(B67:B70)</f>
        <v>99.999999999999986</v>
      </c>
      <c r="D71" s="3">
        <f>SUM(D67:D70)</f>
        <v>1590148</v>
      </c>
    </row>
  </sheetData>
  <pageMargins left="0.70866141732283472" right="0.70866141732283472" top="0.19685039370078741" bottom="0" header="0.31496062992125984" footer="0.31496062992125984"/>
  <pageSetup paperSize="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3"/>
  <sheetViews>
    <sheetView topLeftCell="A10" workbookViewId="0">
      <selection activeCell="N31" sqref="N31"/>
    </sheetView>
  </sheetViews>
  <sheetFormatPr defaultRowHeight="15" x14ac:dyDescent="0.25"/>
  <cols>
    <col min="2" max="2" width="27.28515625" customWidth="1"/>
    <col min="3" max="3" width="8.5703125" customWidth="1"/>
    <col min="4" max="4" width="11" customWidth="1"/>
    <col min="5" max="5" width="11.7109375" customWidth="1"/>
    <col min="6" max="6" width="12.5703125" customWidth="1"/>
    <col min="7" max="8" width="11.7109375" customWidth="1"/>
    <col min="9" max="9" width="13" customWidth="1"/>
    <col min="10" max="10" width="4.5703125" customWidth="1"/>
    <col min="11" max="11" width="9.85546875" bestFit="1" customWidth="1"/>
    <col min="13" max="13" width="9.85546875" bestFit="1" customWidth="1"/>
  </cols>
  <sheetData>
    <row r="2" spans="1:15" ht="15.75" x14ac:dyDescent="0.25">
      <c r="A2" s="10" t="s">
        <v>112</v>
      </c>
    </row>
    <row r="3" spans="1:15" ht="15.75" x14ac:dyDescent="0.25">
      <c r="A3" s="10" t="s">
        <v>135</v>
      </c>
    </row>
    <row r="4" spans="1:15" x14ac:dyDescent="0.25">
      <c r="I4" t="s">
        <v>89</v>
      </c>
    </row>
    <row r="5" spans="1:15" x14ac:dyDescent="0.25">
      <c r="A5" s="1" t="s">
        <v>17</v>
      </c>
    </row>
    <row r="6" spans="1:15" x14ac:dyDescent="0.25">
      <c r="D6" s="1" t="s">
        <v>70</v>
      </c>
      <c r="E6" s="1" t="s">
        <v>71</v>
      </c>
      <c r="F6" s="1" t="s">
        <v>72</v>
      </c>
      <c r="G6" s="1" t="s">
        <v>73</v>
      </c>
      <c r="H6" s="1" t="s">
        <v>106</v>
      </c>
      <c r="I6" s="1" t="s">
        <v>69</v>
      </c>
      <c r="O6" t="s">
        <v>200</v>
      </c>
    </row>
    <row r="7" spans="1:15" x14ac:dyDescent="0.25">
      <c r="A7" t="s">
        <v>13</v>
      </c>
      <c r="D7" s="2">
        <v>12882323</v>
      </c>
      <c r="E7" s="2">
        <v>15211990</v>
      </c>
      <c r="F7" s="2">
        <v>5084654</v>
      </c>
      <c r="G7" s="2">
        <v>10850650</v>
      </c>
      <c r="H7" s="2">
        <v>1664196</v>
      </c>
      <c r="I7" s="2">
        <f t="shared" ref="I7:I13" si="0">SUM(D7:H7)</f>
        <v>45693813</v>
      </c>
      <c r="K7" s="2"/>
    </row>
    <row r="8" spans="1:15" x14ac:dyDescent="0.25">
      <c r="A8" t="s">
        <v>14</v>
      </c>
      <c r="D8" s="2">
        <v>2880805</v>
      </c>
      <c r="E8" s="2">
        <v>3638641</v>
      </c>
      <c r="F8" s="2">
        <v>1135057</v>
      </c>
      <c r="G8" s="2">
        <v>2438704</v>
      </c>
      <c r="H8" s="2">
        <v>1041405</v>
      </c>
      <c r="I8" s="2">
        <f t="shared" si="0"/>
        <v>11134612</v>
      </c>
      <c r="K8" s="2"/>
    </row>
    <row r="9" spans="1:15" x14ac:dyDescent="0.25">
      <c r="A9" t="s">
        <v>0</v>
      </c>
      <c r="D9" s="2">
        <v>124477</v>
      </c>
      <c r="E9" s="2">
        <v>1190516</v>
      </c>
      <c r="F9" s="2">
        <v>247398</v>
      </c>
      <c r="G9" s="2">
        <v>143151</v>
      </c>
      <c r="H9" s="2">
        <v>215133</v>
      </c>
      <c r="I9" s="2">
        <f t="shared" si="0"/>
        <v>1920675</v>
      </c>
      <c r="K9" s="2"/>
    </row>
    <row r="10" spans="1:15" x14ac:dyDescent="0.25">
      <c r="A10" t="s">
        <v>68</v>
      </c>
      <c r="D10" s="2">
        <v>0</v>
      </c>
      <c r="E10" s="2">
        <v>0</v>
      </c>
      <c r="F10" s="2">
        <v>143974</v>
      </c>
      <c r="G10" s="2">
        <v>0</v>
      </c>
      <c r="H10" s="2">
        <v>0</v>
      </c>
      <c r="I10" s="2">
        <f t="shared" si="0"/>
        <v>143974</v>
      </c>
      <c r="K10" s="2"/>
    </row>
    <row r="11" spans="1:15" x14ac:dyDescent="0.25">
      <c r="A11" s="1" t="s">
        <v>69</v>
      </c>
      <c r="B11" s="1"/>
      <c r="C11" s="1"/>
      <c r="D11" s="3">
        <f>SUM(D7:D10)</f>
        <v>15887605</v>
      </c>
      <c r="E11" s="3">
        <f>SUM(E7:E10)</f>
        <v>20041147</v>
      </c>
      <c r="F11" s="3">
        <f>SUM(F7:F10)</f>
        <v>6611083</v>
      </c>
      <c r="G11" s="3">
        <f>SUM(G7:G10)</f>
        <v>13432505</v>
      </c>
      <c r="H11" s="3">
        <f>SUM(H7:H10)</f>
        <v>2920734</v>
      </c>
      <c r="I11" s="3">
        <f t="shared" si="0"/>
        <v>58893074</v>
      </c>
    </row>
    <row r="12" spans="1:15" x14ac:dyDescent="0.25">
      <c r="A12" t="s">
        <v>107</v>
      </c>
      <c r="D12" s="2">
        <v>1726337</v>
      </c>
      <c r="E12" s="2">
        <v>2184779</v>
      </c>
      <c r="F12" s="2">
        <v>784519</v>
      </c>
      <c r="G12" s="2">
        <v>1605880</v>
      </c>
      <c r="H12" s="2">
        <v>973722</v>
      </c>
      <c r="I12" s="2">
        <f t="shared" si="0"/>
        <v>7275237</v>
      </c>
      <c r="K12" s="2"/>
    </row>
    <row r="13" spans="1:15" x14ac:dyDescent="0.25">
      <c r="A13" t="s">
        <v>108</v>
      </c>
      <c r="D13" s="2">
        <v>376530</v>
      </c>
      <c r="E13" s="2">
        <v>526200</v>
      </c>
      <c r="F13" s="2">
        <v>169202</v>
      </c>
      <c r="G13" s="2">
        <v>342415</v>
      </c>
      <c r="H13" s="2">
        <v>176123</v>
      </c>
      <c r="I13" s="2">
        <f t="shared" si="0"/>
        <v>1590470</v>
      </c>
    </row>
    <row r="14" spans="1:15" x14ac:dyDescent="0.25">
      <c r="A14" t="s">
        <v>109</v>
      </c>
      <c r="D14" s="2">
        <v>0</v>
      </c>
      <c r="E14" s="2">
        <v>0</v>
      </c>
      <c r="F14" s="2">
        <v>0</v>
      </c>
      <c r="G14" s="2">
        <v>0</v>
      </c>
      <c r="H14" s="2">
        <v>23049</v>
      </c>
      <c r="I14" s="2">
        <f t="shared" ref="I14:I18" si="1">SUM(D14:H14)</f>
        <v>23049</v>
      </c>
    </row>
    <row r="15" spans="1:15" x14ac:dyDescent="0.25">
      <c r="A15" t="s">
        <v>111</v>
      </c>
      <c r="D15" s="2">
        <v>2056495</v>
      </c>
      <c r="E15" s="2">
        <v>3093712</v>
      </c>
      <c r="F15" s="2">
        <v>927603</v>
      </c>
      <c r="G15" s="2">
        <v>1868853</v>
      </c>
      <c r="H15" s="2">
        <v>0</v>
      </c>
      <c r="I15" s="2">
        <f t="shared" si="1"/>
        <v>7946663</v>
      </c>
    </row>
    <row r="16" spans="1:15" x14ac:dyDescent="0.25">
      <c r="D16" s="2"/>
      <c r="E16" s="2"/>
      <c r="F16" s="2">
        <v>630000</v>
      </c>
      <c r="G16" s="2">
        <v>850000</v>
      </c>
      <c r="H16" s="2"/>
      <c r="I16" s="2"/>
    </row>
    <row r="17" spans="1:13" x14ac:dyDescent="0.25">
      <c r="A17" t="s">
        <v>78</v>
      </c>
      <c r="D17" s="2">
        <v>110807</v>
      </c>
      <c r="E17" s="2">
        <v>-216567</v>
      </c>
      <c r="F17" s="2">
        <v>30390</v>
      </c>
      <c r="G17" s="2">
        <v>75370</v>
      </c>
      <c r="H17" s="2">
        <v>0</v>
      </c>
      <c r="I17" s="2">
        <f t="shared" si="1"/>
        <v>0</v>
      </c>
    </row>
    <row r="18" spans="1:13" x14ac:dyDescent="0.25">
      <c r="A18" t="s">
        <v>110</v>
      </c>
      <c r="D18" s="2">
        <v>1312008</v>
      </c>
      <c r="E18" s="2">
        <v>1529379</v>
      </c>
      <c r="F18" s="2">
        <v>359830</v>
      </c>
      <c r="G18" s="2">
        <v>892411</v>
      </c>
      <c r="H18" s="2">
        <v>-4093628</v>
      </c>
      <c r="I18" s="2">
        <f t="shared" si="1"/>
        <v>0</v>
      </c>
    </row>
    <row r="19" spans="1:13" x14ac:dyDescent="0.25">
      <c r="A19" s="1" t="s">
        <v>74</v>
      </c>
      <c r="B19" s="1"/>
      <c r="C19" s="1"/>
      <c r="D19" s="3">
        <f>SUM(D11:D18)</f>
        <v>21469782</v>
      </c>
      <c r="E19" s="3">
        <f>SUM(E11:E18)</f>
        <v>27158650</v>
      </c>
      <c r="F19" s="3">
        <f>SUM(F11:F18)</f>
        <v>9512627</v>
      </c>
      <c r="G19" s="3">
        <f>SUM(G11:G18)</f>
        <v>19067434</v>
      </c>
      <c r="H19" s="3">
        <f>SUM(H11:H18)</f>
        <v>0</v>
      </c>
      <c r="I19" s="3">
        <f>SUM(D19:H19)</f>
        <v>77208493</v>
      </c>
      <c r="K19" s="1"/>
    </row>
    <row r="20" spans="1:13" x14ac:dyDescent="0.25">
      <c r="D20" s="2"/>
      <c r="E20" s="2"/>
      <c r="F20" s="2"/>
      <c r="G20" s="2"/>
      <c r="H20" s="2"/>
      <c r="I20" s="3"/>
    </row>
    <row r="21" spans="1:13" x14ac:dyDescent="0.25">
      <c r="A21" s="1" t="s">
        <v>18</v>
      </c>
      <c r="D21" s="2"/>
      <c r="E21" s="2"/>
      <c r="F21" s="2"/>
      <c r="G21" s="2"/>
      <c r="H21" s="2"/>
      <c r="I21" s="3"/>
    </row>
    <row r="22" spans="1:13" x14ac:dyDescent="0.25">
      <c r="A22" t="s">
        <v>131</v>
      </c>
      <c r="D22" s="2">
        <v>0</v>
      </c>
      <c r="E22" s="2">
        <v>61874</v>
      </c>
      <c r="F22" s="2">
        <v>12000</v>
      </c>
      <c r="G22" s="2">
        <v>0</v>
      </c>
      <c r="H22" s="2">
        <v>1684</v>
      </c>
      <c r="I22" s="3">
        <f>SUM(D22:H22)</f>
        <v>75558</v>
      </c>
    </row>
    <row r="23" spans="1:13" x14ac:dyDescent="0.25">
      <c r="A23" s="4" t="s">
        <v>130</v>
      </c>
      <c r="D23" s="2">
        <v>0</v>
      </c>
      <c r="E23" s="2">
        <v>0</v>
      </c>
      <c r="F23" s="2">
        <v>0</v>
      </c>
      <c r="G23" s="2">
        <v>0</v>
      </c>
      <c r="H23" s="2">
        <v>1813</v>
      </c>
      <c r="I23" s="3">
        <f>SUM(D23:H23)</f>
        <v>1813</v>
      </c>
    </row>
    <row r="24" spans="1:13" x14ac:dyDescent="0.25">
      <c r="A24" t="s">
        <v>113</v>
      </c>
      <c r="D24" s="2">
        <v>1121</v>
      </c>
      <c r="E24" s="2">
        <v>1306</v>
      </c>
      <c r="F24" s="2">
        <v>307</v>
      </c>
      <c r="G24" s="2">
        <v>763</v>
      </c>
      <c r="H24" s="2">
        <v>-3497</v>
      </c>
      <c r="I24" s="3">
        <f>SUM(D24:H24)</f>
        <v>0</v>
      </c>
    </row>
    <row r="25" spans="1:13" x14ac:dyDescent="0.25">
      <c r="A25" s="1" t="s">
        <v>75</v>
      </c>
      <c r="B25" s="1"/>
      <c r="C25" s="1"/>
      <c r="D25" s="3">
        <f>SUM(D22:D24)</f>
        <v>1121</v>
      </c>
      <c r="E25" s="3">
        <f>SUM(E22:E24)</f>
        <v>63180</v>
      </c>
      <c r="F25" s="3">
        <f>SUM(F22:F24)</f>
        <v>12307</v>
      </c>
      <c r="G25" s="3">
        <f>SUM(G22:G24)</f>
        <v>763</v>
      </c>
      <c r="H25" s="3">
        <f>SUM(H22:H24)</f>
        <v>0</v>
      </c>
      <c r="I25" s="3">
        <f>SUM(D25:H25)</f>
        <v>77371</v>
      </c>
    </row>
    <row r="26" spans="1:13" x14ac:dyDescent="0.25">
      <c r="I26" s="3"/>
    </row>
    <row r="27" spans="1:13" x14ac:dyDescent="0.25">
      <c r="A27" s="7" t="s">
        <v>82</v>
      </c>
      <c r="B27" s="7"/>
      <c r="C27" s="7"/>
      <c r="D27" s="8">
        <v>16451960</v>
      </c>
      <c r="E27" s="8">
        <v>24749698</v>
      </c>
      <c r="F27" s="8">
        <v>7420822</v>
      </c>
      <c r="G27" s="8">
        <v>14950820</v>
      </c>
      <c r="H27" s="8">
        <v>1200000</v>
      </c>
      <c r="I27" s="9">
        <f t="shared" ref="I27:I34" si="2">SUM(D27:H27)</f>
        <v>64773300</v>
      </c>
      <c r="J27" s="6"/>
    </row>
    <row r="28" spans="1:13" x14ac:dyDescent="0.25">
      <c r="A28" s="7" t="s">
        <v>115</v>
      </c>
      <c r="B28" s="7"/>
      <c r="C28" s="7"/>
      <c r="D28" s="8">
        <v>293776</v>
      </c>
      <c r="E28" s="8">
        <v>293776</v>
      </c>
      <c r="F28" s="8">
        <v>105042</v>
      </c>
      <c r="G28" s="7">
        <v>210084</v>
      </c>
      <c r="H28" s="7">
        <v>104188</v>
      </c>
      <c r="I28" s="9">
        <f t="shared" si="2"/>
        <v>1006866</v>
      </c>
      <c r="J28" s="6"/>
    </row>
    <row r="29" spans="1:13" x14ac:dyDescent="0.25">
      <c r="A29" t="s">
        <v>114</v>
      </c>
      <c r="D29" s="2">
        <v>47879</v>
      </c>
      <c r="E29" s="2">
        <v>53340</v>
      </c>
      <c r="F29" s="2">
        <v>3810</v>
      </c>
      <c r="G29">
        <v>34290</v>
      </c>
      <c r="H29" s="2">
        <v>19050</v>
      </c>
      <c r="I29" s="3">
        <f t="shared" si="2"/>
        <v>158369</v>
      </c>
    </row>
    <row r="30" spans="1:13" x14ac:dyDescent="0.25">
      <c r="A30" t="s">
        <v>116</v>
      </c>
      <c r="D30" s="2">
        <v>800727</v>
      </c>
      <c r="E30" s="2">
        <v>1067636</v>
      </c>
      <c r="F30" s="2">
        <v>266909</v>
      </c>
      <c r="G30" s="2">
        <v>533818</v>
      </c>
      <c r="H30" s="2">
        <v>266910</v>
      </c>
      <c r="I30" s="3">
        <f t="shared" si="2"/>
        <v>2936000</v>
      </c>
      <c r="M30" s="2"/>
    </row>
    <row r="31" spans="1:13" x14ac:dyDescent="0.25">
      <c r="A31" t="s">
        <v>117</v>
      </c>
      <c r="D31" s="2">
        <v>293230</v>
      </c>
      <c r="E31" s="2">
        <v>562024</v>
      </c>
      <c r="F31" s="2">
        <v>0</v>
      </c>
      <c r="G31" s="2">
        <v>268794</v>
      </c>
      <c r="H31" s="2">
        <v>0</v>
      </c>
      <c r="I31" s="3">
        <f t="shared" si="2"/>
        <v>1124048</v>
      </c>
    </row>
    <row r="32" spans="1:13" x14ac:dyDescent="0.25">
      <c r="A32" t="s">
        <v>118</v>
      </c>
      <c r="D32" s="2">
        <v>78792</v>
      </c>
      <c r="E32" s="2">
        <v>0</v>
      </c>
      <c r="F32" s="2">
        <v>630000</v>
      </c>
      <c r="G32" s="2">
        <v>850000</v>
      </c>
      <c r="H32" s="2">
        <v>395403</v>
      </c>
      <c r="I32" s="3">
        <f t="shared" si="2"/>
        <v>1954195</v>
      </c>
    </row>
    <row r="33" spans="1:9" x14ac:dyDescent="0.25">
      <c r="A33" t="s">
        <v>120</v>
      </c>
      <c r="D33" s="2">
        <v>636370</v>
      </c>
      <c r="E33" s="2">
        <v>741801</v>
      </c>
      <c r="F33" s="2">
        <v>174530</v>
      </c>
      <c r="G33" s="2">
        <v>432850</v>
      </c>
      <c r="H33" s="2">
        <v>-1985551</v>
      </c>
      <c r="I33" s="3">
        <f t="shared" si="2"/>
        <v>0</v>
      </c>
    </row>
    <row r="34" spans="1:9" x14ac:dyDescent="0.25">
      <c r="A34" s="1" t="s">
        <v>77</v>
      </c>
      <c r="B34" s="1"/>
      <c r="C34" s="1"/>
      <c r="D34" s="3">
        <f>SUM(D25:D33)</f>
        <v>18603855</v>
      </c>
      <c r="E34" s="3">
        <f>SUM(E25:E33)</f>
        <v>27531455</v>
      </c>
      <c r="F34" s="3">
        <f>SUM(F25:F33)</f>
        <v>8613420</v>
      </c>
      <c r="G34" s="3">
        <f>SUM(G25:G33)</f>
        <v>17281419</v>
      </c>
      <c r="H34" s="3">
        <f>SUM(H25:H33)</f>
        <v>0</v>
      </c>
      <c r="I34" s="3">
        <f t="shared" si="2"/>
        <v>72030149</v>
      </c>
    </row>
    <row r="35" spans="1:9" x14ac:dyDescent="0.25">
      <c r="A35" s="1"/>
      <c r="B35" s="1"/>
      <c r="C35" s="1"/>
      <c r="D35" s="3"/>
      <c r="E35" s="3"/>
      <c r="F35" s="3"/>
      <c r="G35" s="3"/>
      <c r="H35" s="3"/>
      <c r="I35" s="3"/>
    </row>
    <row r="36" spans="1:9" x14ac:dyDescent="0.25">
      <c r="I36" s="3"/>
    </row>
    <row r="37" spans="1:9" x14ac:dyDescent="0.25">
      <c r="A37" s="1" t="s">
        <v>79</v>
      </c>
      <c r="B37" s="1"/>
      <c r="C37" s="1"/>
      <c r="D37" s="3">
        <f>D34-D19</f>
        <v>-2865927</v>
      </c>
      <c r="E37" s="3">
        <f>E34-E19</f>
        <v>372805</v>
      </c>
      <c r="F37" s="3">
        <f>F34-F19</f>
        <v>-899207</v>
      </c>
      <c r="G37" s="3">
        <f>G34-G19</f>
        <v>-1786015</v>
      </c>
      <c r="H37" s="3">
        <v>0</v>
      </c>
      <c r="I37" s="3">
        <f t="shared" ref="I37" si="3">SUM(D37:G37)</f>
        <v>-5178344</v>
      </c>
    </row>
    <row r="38" spans="1:9" x14ac:dyDescent="0.25">
      <c r="A38" s="1"/>
      <c r="B38" s="1"/>
      <c r="C38" s="1"/>
      <c r="D38" s="3"/>
      <c r="E38" s="3"/>
      <c r="F38" s="3"/>
      <c r="G38" s="3"/>
      <c r="H38" s="3"/>
      <c r="I38" s="3"/>
    </row>
    <row r="39" spans="1:9" x14ac:dyDescent="0.25">
      <c r="A39" s="1" t="s">
        <v>201</v>
      </c>
      <c r="B39" s="1"/>
      <c r="C39" s="1"/>
      <c r="D39" s="3">
        <v>-177000</v>
      </c>
      <c r="E39" s="3">
        <v>2484000</v>
      </c>
      <c r="F39" s="3">
        <v>2041000</v>
      </c>
      <c r="G39" s="3">
        <v>2958000</v>
      </c>
      <c r="H39" s="3"/>
      <c r="I39" s="3"/>
    </row>
    <row r="40" spans="1:9" x14ac:dyDescent="0.25">
      <c r="A40" s="1"/>
      <c r="B40" s="1"/>
      <c r="C40" s="1"/>
      <c r="D40" s="3">
        <f>SUM(D37:D39)</f>
        <v>-3042927</v>
      </c>
      <c r="E40" s="3">
        <f t="shared" ref="E40:G40" si="4">SUM(E37:E39)</f>
        <v>2856805</v>
      </c>
      <c r="F40" s="3">
        <f t="shared" si="4"/>
        <v>1141793</v>
      </c>
      <c r="G40" s="3">
        <f t="shared" si="4"/>
        <v>1171985</v>
      </c>
      <c r="H40" s="3"/>
      <c r="I40" s="3"/>
    </row>
    <row r="41" spans="1:9" x14ac:dyDescent="0.25">
      <c r="A41" s="1"/>
      <c r="B41" s="1"/>
      <c r="C41" s="1"/>
      <c r="D41" s="3"/>
      <c r="E41" s="3"/>
      <c r="F41" s="3"/>
      <c r="G41" s="3"/>
      <c r="H41" s="3"/>
      <c r="I41" s="3"/>
    </row>
    <row r="43" spans="1:9" x14ac:dyDescent="0.25">
      <c r="A43" s="1" t="s">
        <v>119</v>
      </c>
    </row>
    <row r="44" spans="1:9" x14ac:dyDescent="0.25">
      <c r="A44" t="s">
        <v>70</v>
      </c>
      <c r="B44">
        <v>32.049999999999997</v>
      </c>
      <c r="C44" t="s">
        <v>84</v>
      </c>
      <c r="D44" s="2"/>
    </row>
    <row r="45" spans="1:9" x14ac:dyDescent="0.25">
      <c r="A45" t="s">
        <v>83</v>
      </c>
      <c r="B45">
        <v>37.36</v>
      </c>
      <c r="C45" t="s">
        <v>84</v>
      </c>
      <c r="D45" s="2"/>
    </row>
    <row r="46" spans="1:9" x14ac:dyDescent="0.25">
      <c r="A46" t="s">
        <v>72</v>
      </c>
      <c r="B46">
        <v>8.7899999999999991</v>
      </c>
      <c r="C46" t="s">
        <v>84</v>
      </c>
      <c r="D46" s="2"/>
    </row>
    <row r="47" spans="1:9" x14ac:dyDescent="0.25">
      <c r="A47" t="s">
        <v>73</v>
      </c>
      <c r="B47">
        <v>21.8</v>
      </c>
      <c r="C47" t="s">
        <v>84</v>
      </c>
      <c r="D47" s="2"/>
    </row>
    <row r="48" spans="1:9" s="1" customFormat="1" x14ac:dyDescent="0.25">
      <c r="A48" s="1" t="s">
        <v>75</v>
      </c>
      <c r="B48" s="1">
        <f>SUM(B44:B47)</f>
        <v>99.999999999999986</v>
      </c>
      <c r="D48" s="3"/>
    </row>
    <row r="50" spans="1:10" x14ac:dyDescent="0.25">
      <c r="A50" s="1" t="s">
        <v>88</v>
      </c>
      <c r="G50" t="s">
        <v>87</v>
      </c>
    </row>
    <row r="51" spans="1:10" x14ac:dyDescent="0.25">
      <c r="A51" t="s">
        <v>85</v>
      </c>
      <c r="D51" t="s">
        <v>121</v>
      </c>
      <c r="F51" s="2" t="s">
        <v>122</v>
      </c>
      <c r="G51" s="2">
        <v>283388</v>
      </c>
      <c r="H51" s="2"/>
    </row>
    <row r="52" spans="1:10" x14ac:dyDescent="0.25">
      <c r="A52" t="s">
        <v>86</v>
      </c>
      <c r="F52" s="2"/>
      <c r="G52" s="2">
        <v>62345</v>
      </c>
      <c r="H52" s="2"/>
    </row>
    <row r="53" spans="1:10" s="1" customFormat="1" x14ac:dyDescent="0.25">
      <c r="A53" s="1" t="s">
        <v>75</v>
      </c>
      <c r="F53" s="3">
        <f>SUM(F51:F52)</f>
        <v>0</v>
      </c>
      <c r="G53" s="3">
        <f>SUM(G51:G52)</f>
        <v>345733</v>
      </c>
      <c r="H53" s="3"/>
    </row>
    <row r="55" spans="1:10" x14ac:dyDescent="0.25">
      <c r="A55" t="s">
        <v>70</v>
      </c>
      <c r="B55">
        <v>32.049999999999997</v>
      </c>
      <c r="C55" t="s">
        <v>84</v>
      </c>
      <c r="D55" s="2">
        <v>110807</v>
      </c>
    </row>
    <row r="56" spans="1:10" x14ac:dyDescent="0.25">
      <c r="A56" t="s">
        <v>83</v>
      </c>
      <c r="B56">
        <v>37.36</v>
      </c>
      <c r="C56" t="s">
        <v>84</v>
      </c>
      <c r="D56" s="2">
        <v>129166</v>
      </c>
    </row>
    <row r="57" spans="1:10" x14ac:dyDescent="0.25">
      <c r="A57" t="s">
        <v>72</v>
      </c>
      <c r="B57">
        <v>8.7899999999999991</v>
      </c>
      <c r="C57" t="s">
        <v>84</v>
      </c>
      <c r="D57" s="2">
        <v>30390</v>
      </c>
    </row>
    <row r="58" spans="1:10" x14ac:dyDescent="0.25">
      <c r="A58" t="s">
        <v>73</v>
      </c>
      <c r="B58">
        <v>21.8</v>
      </c>
      <c r="C58" t="s">
        <v>84</v>
      </c>
      <c r="D58" s="2">
        <v>75370</v>
      </c>
    </row>
    <row r="59" spans="1:10" s="1" customFormat="1" x14ac:dyDescent="0.25">
      <c r="A59" s="1" t="s">
        <v>75</v>
      </c>
      <c r="B59" s="1">
        <f>SUM(B55:B58)</f>
        <v>99.999999999999986</v>
      </c>
      <c r="D59" s="3">
        <f>SUM(D55:D58)</f>
        <v>345733</v>
      </c>
    </row>
    <row r="61" spans="1:10" x14ac:dyDescent="0.25">
      <c r="A61" s="1" t="s">
        <v>123</v>
      </c>
      <c r="D61" s="2"/>
      <c r="G61" s="16"/>
      <c r="H61" s="16"/>
    </row>
    <row r="62" spans="1:10" x14ac:dyDescent="0.25">
      <c r="A62" t="s">
        <v>70</v>
      </c>
      <c r="B62">
        <v>32.049999999999997</v>
      </c>
      <c r="C62" t="s">
        <v>84</v>
      </c>
      <c r="D62" s="2">
        <v>1312008</v>
      </c>
      <c r="E62" s="2"/>
      <c r="F62" s="16"/>
      <c r="G62" s="15"/>
      <c r="H62" s="15"/>
      <c r="I62" s="2"/>
      <c r="J62" s="2"/>
    </row>
    <row r="63" spans="1:10" x14ac:dyDescent="0.25">
      <c r="A63" t="s">
        <v>83</v>
      </c>
      <c r="B63">
        <v>37.36</v>
      </c>
      <c r="C63" t="s">
        <v>84</v>
      </c>
      <c r="D63" s="2">
        <v>1529379</v>
      </c>
      <c r="E63" s="2"/>
      <c r="F63" s="16"/>
      <c r="G63" s="15"/>
      <c r="H63" s="15"/>
      <c r="I63" s="2"/>
      <c r="J63" s="2"/>
    </row>
    <row r="64" spans="1:10" x14ac:dyDescent="0.25">
      <c r="A64" t="s">
        <v>72</v>
      </c>
      <c r="B64">
        <v>8.7899999999999991</v>
      </c>
      <c r="C64" t="s">
        <v>84</v>
      </c>
      <c r="D64" s="2">
        <v>359830</v>
      </c>
      <c r="E64" s="2"/>
      <c r="F64" s="16"/>
      <c r="G64" s="15"/>
      <c r="H64" s="15"/>
      <c r="I64" s="2"/>
      <c r="J64" s="2"/>
    </row>
    <row r="65" spans="1:10" s="1" customFormat="1" x14ac:dyDescent="0.25">
      <c r="A65" t="s">
        <v>73</v>
      </c>
      <c r="B65">
        <v>21.8</v>
      </c>
      <c r="C65" t="s">
        <v>84</v>
      </c>
      <c r="D65" s="4">
        <v>892411</v>
      </c>
      <c r="E65" s="3"/>
      <c r="F65" s="16"/>
      <c r="G65" s="14"/>
      <c r="H65" s="14"/>
      <c r="I65" s="2"/>
      <c r="J65" s="2"/>
    </row>
    <row r="66" spans="1:10" x14ac:dyDescent="0.25">
      <c r="A66" s="1" t="s">
        <v>75</v>
      </c>
      <c r="B66" s="1">
        <f>SUM(B62:B65)</f>
        <v>99.999999999999986</v>
      </c>
      <c r="D66" s="3">
        <f>SUM(D62:D65)</f>
        <v>4093628</v>
      </c>
      <c r="E66" s="2"/>
      <c r="F66" s="17"/>
      <c r="G66" s="1"/>
      <c r="H66" s="1"/>
      <c r="I66" s="3"/>
      <c r="J66" s="3"/>
    </row>
    <row r="67" spans="1:10" x14ac:dyDescent="0.25">
      <c r="A67" s="1"/>
      <c r="B67" s="1"/>
      <c r="C67" s="1"/>
      <c r="D67" s="1"/>
      <c r="E67" s="3"/>
      <c r="F67" s="16"/>
    </row>
    <row r="68" spans="1:10" x14ac:dyDescent="0.25">
      <c r="A68" s="1" t="s">
        <v>132</v>
      </c>
    </row>
    <row r="69" spans="1:10" x14ac:dyDescent="0.25">
      <c r="A69" t="s">
        <v>70</v>
      </c>
      <c r="B69">
        <v>32.049999999999997</v>
      </c>
      <c r="C69" t="s">
        <v>84</v>
      </c>
      <c r="D69" s="2">
        <v>509643</v>
      </c>
    </row>
    <row r="70" spans="1:10" x14ac:dyDescent="0.25">
      <c r="A70" t="s">
        <v>83</v>
      </c>
      <c r="B70">
        <v>37.36</v>
      </c>
      <c r="C70" t="s">
        <v>84</v>
      </c>
      <c r="D70" s="2">
        <v>594079</v>
      </c>
    </row>
    <row r="71" spans="1:10" x14ac:dyDescent="0.25">
      <c r="A71" t="s">
        <v>72</v>
      </c>
      <c r="B71">
        <v>8.7899999999999991</v>
      </c>
      <c r="C71" t="s">
        <v>84</v>
      </c>
      <c r="D71" s="2">
        <v>139774</v>
      </c>
    </row>
    <row r="72" spans="1:10" x14ac:dyDescent="0.25">
      <c r="A72" t="s">
        <v>73</v>
      </c>
      <c r="B72">
        <v>21.8</v>
      </c>
      <c r="C72" t="s">
        <v>84</v>
      </c>
      <c r="D72" s="2">
        <v>346652</v>
      </c>
    </row>
    <row r="73" spans="1:10" x14ac:dyDescent="0.25">
      <c r="A73" s="1" t="s">
        <v>75</v>
      </c>
      <c r="B73" s="1">
        <f>SUM(B69:B72)</f>
        <v>99.999999999999986</v>
      </c>
      <c r="D73" s="3">
        <f>SUM(D69:D72)</f>
        <v>1590148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G31"/>
  <sheetViews>
    <sheetView workbookViewId="0">
      <selection activeCell="G31" sqref="G31"/>
    </sheetView>
  </sheetViews>
  <sheetFormatPr defaultRowHeight="15" x14ac:dyDescent="0.25"/>
  <cols>
    <col min="7" max="7" width="9.85546875" bestFit="1" customWidth="1"/>
  </cols>
  <sheetData>
    <row r="3" spans="1:7" x14ac:dyDescent="0.25">
      <c r="A3" s="1" t="s">
        <v>124</v>
      </c>
    </row>
    <row r="5" spans="1:7" x14ac:dyDescent="0.25">
      <c r="A5" t="s">
        <v>125</v>
      </c>
      <c r="G5" s="2">
        <v>64773300</v>
      </c>
    </row>
    <row r="6" spans="1:7" x14ac:dyDescent="0.25">
      <c r="A6" t="s">
        <v>114</v>
      </c>
      <c r="G6" s="2">
        <v>158369</v>
      </c>
    </row>
    <row r="7" spans="1:7" x14ac:dyDescent="0.25">
      <c r="A7" t="s">
        <v>76</v>
      </c>
      <c r="G7" s="2">
        <v>1006866</v>
      </c>
    </row>
    <row r="8" spans="1:7" x14ac:dyDescent="0.25">
      <c r="A8" t="s">
        <v>126</v>
      </c>
      <c r="G8" s="2">
        <v>2936000</v>
      </c>
    </row>
    <row r="9" spans="1:7" x14ac:dyDescent="0.25">
      <c r="A9" t="s">
        <v>127</v>
      </c>
      <c r="G9" s="2">
        <v>1124048</v>
      </c>
    </row>
    <row r="10" spans="1:7" x14ac:dyDescent="0.25">
      <c r="A10" s="1" t="s">
        <v>80</v>
      </c>
      <c r="B10" s="1"/>
      <c r="C10" s="1"/>
      <c r="D10" s="1"/>
      <c r="E10" s="1"/>
      <c r="F10" s="1"/>
      <c r="G10" s="3">
        <f>SUM(G5:G9)</f>
        <v>69998583</v>
      </c>
    </row>
    <row r="11" spans="1:7" x14ac:dyDescent="0.25">
      <c r="A11" s="1" t="s">
        <v>129</v>
      </c>
      <c r="G11" s="2">
        <v>4200000</v>
      </c>
    </row>
    <row r="12" spans="1:7" s="1" customFormat="1" x14ac:dyDescent="0.25">
      <c r="A12" s="1" t="s">
        <v>80</v>
      </c>
      <c r="G12" s="3">
        <f>SUM(G10:G11)</f>
        <v>74198583</v>
      </c>
    </row>
    <row r="13" spans="1:7" s="1" customFormat="1" x14ac:dyDescent="0.25">
      <c r="G13" s="3"/>
    </row>
    <row r="14" spans="1:7" s="1" customFormat="1" x14ac:dyDescent="0.25">
      <c r="G14" s="3"/>
    </row>
    <row r="15" spans="1:7" x14ac:dyDescent="0.25">
      <c r="A15" s="1" t="s">
        <v>128</v>
      </c>
      <c r="B15" s="1"/>
      <c r="C15" s="1"/>
      <c r="D15" s="1"/>
      <c r="E15" s="1"/>
      <c r="F15" s="1"/>
      <c r="G15" s="3">
        <v>74198583</v>
      </c>
    </row>
    <row r="16" spans="1:7" x14ac:dyDescent="0.25">
      <c r="A16" s="1" t="s">
        <v>81</v>
      </c>
      <c r="B16" s="1"/>
      <c r="C16" s="1"/>
      <c r="D16" s="1"/>
      <c r="E16" s="1"/>
      <c r="F16" s="1"/>
      <c r="G16" s="3">
        <v>0</v>
      </c>
    </row>
    <row r="17" spans="1:7" x14ac:dyDescent="0.25">
      <c r="A17" s="1"/>
      <c r="B17" s="1"/>
      <c r="C17" s="1"/>
      <c r="D17" s="1"/>
      <c r="E17" s="1"/>
      <c r="F17" s="1"/>
      <c r="G17" s="3"/>
    </row>
    <row r="18" spans="1:7" x14ac:dyDescent="0.25">
      <c r="A18" s="1"/>
      <c r="B18" s="1"/>
      <c r="C18" s="1"/>
      <c r="D18" s="1"/>
      <c r="E18" s="1"/>
      <c r="F18" s="1"/>
      <c r="G18" s="3"/>
    </row>
    <row r="19" spans="1:7" x14ac:dyDescent="0.25">
      <c r="A19" s="1"/>
      <c r="B19" s="1"/>
      <c r="C19" s="1"/>
      <c r="D19" s="1"/>
      <c r="E19" s="1"/>
      <c r="F19" s="1"/>
      <c r="G19" s="3"/>
    </row>
    <row r="20" spans="1:7" x14ac:dyDescent="0.25">
      <c r="A20" s="1"/>
      <c r="G20" s="3"/>
    </row>
    <row r="21" spans="1:7" x14ac:dyDescent="0.25">
      <c r="A21" s="1"/>
      <c r="B21" s="1"/>
      <c r="C21" s="1"/>
      <c r="D21" s="1"/>
      <c r="E21" s="1"/>
      <c r="F21" s="1"/>
      <c r="G21" s="3"/>
    </row>
    <row r="22" spans="1:7" x14ac:dyDescent="0.25">
      <c r="A22" s="1"/>
      <c r="G22" s="3"/>
    </row>
    <row r="23" spans="1:7" x14ac:dyDescent="0.25">
      <c r="A23" s="1"/>
      <c r="G23" s="2"/>
    </row>
    <row r="24" spans="1:7" x14ac:dyDescent="0.25">
      <c r="A24" s="1"/>
      <c r="G24" s="3"/>
    </row>
    <row r="25" spans="1:7" x14ac:dyDescent="0.25">
      <c r="G25" s="2"/>
    </row>
    <row r="26" spans="1:7" x14ac:dyDescent="0.25">
      <c r="A26" s="1"/>
      <c r="B26" s="1"/>
      <c r="C26" s="1"/>
      <c r="D26" s="1"/>
      <c r="E26" s="1"/>
      <c r="F26" s="1"/>
      <c r="G26" s="3"/>
    </row>
    <row r="27" spans="1:7" x14ac:dyDescent="0.25">
      <c r="B27" s="2"/>
      <c r="G27" s="2"/>
    </row>
    <row r="28" spans="1:7" x14ac:dyDescent="0.25">
      <c r="B28" s="2"/>
      <c r="G28" s="2"/>
    </row>
    <row r="29" spans="1:7" x14ac:dyDescent="0.25">
      <c r="B29" s="2"/>
    </row>
    <row r="30" spans="1:7" x14ac:dyDescent="0.25">
      <c r="B30" s="2"/>
      <c r="G30" s="2"/>
    </row>
    <row r="31" spans="1:7" x14ac:dyDescent="0.25">
      <c r="A31" s="1"/>
      <c r="B31" s="3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37"/>
  <sheetViews>
    <sheetView view="pageBreakPreview" zoomScale="112" zoomScaleNormal="100" zoomScaleSheetLayoutView="112" workbookViewId="0">
      <selection activeCell="H19" sqref="H19"/>
    </sheetView>
  </sheetViews>
  <sheetFormatPr defaultRowHeight="15" x14ac:dyDescent="0.25"/>
  <cols>
    <col min="1" max="1" width="11.5703125" customWidth="1"/>
    <col min="2" max="2" width="12.42578125" customWidth="1"/>
    <col min="3" max="3" width="15.85546875" customWidth="1"/>
    <col min="4" max="4" width="11.7109375" customWidth="1"/>
    <col min="5" max="5" width="10.140625" customWidth="1"/>
    <col min="6" max="6" width="11.140625" customWidth="1"/>
    <col min="7" max="7" width="10" customWidth="1"/>
    <col min="8" max="8" width="10.140625" customWidth="1"/>
    <col min="9" max="9" width="10" customWidth="1"/>
    <col min="10" max="10" width="10.42578125" customWidth="1"/>
    <col min="11" max="11" width="10" customWidth="1"/>
    <col min="12" max="12" width="6.85546875" customWidth="1"/>
    <col min="13" max="13" width="10.85546875" customWidth="1"/>
  </cols>
  <sheetData>
    <row r="1" spans="1:13" x14ac:dyDescent="0.25">
      <c r="A1" s="1" t="s">
        <v>90</v>
      </c>
    </row>
    <row r="2" spans="1:13" ht="75" x14ac:dyDescent="0.25">
      <c r="A2" s="31"/>
      <c r="B2" s="32" t="s">
        <v>91</v>
      </c>
      <c r="C2" s="33" t="s">
        <v>92</v>
      </c>
      <c r="D2" s="33" t="s">
        <v>93</v>
      </c>
      <c r="E2" s="33" t="s">
        <v>94</v>
      </c>
      <c r="F2" s="33" t="s">
        <v>100</v>
      </c>
      <c r="G2" s="33" t="s">
        <v>94</v>
      </c>
      <c r="H2" s="33" t="s">
        <v>104</v>
      </c>
      <c r="I2" s="33" t="s">
        <v>94</v>
      </c>
      <c r="J2" s="34">
        <v>2017</v>
      </c>
      <c r="K2" s="33" t="s">
        <v>134</v>
      </c>
      <c r="L2" s="31"/>
      <c r="M2" s="33" t="s">
        <v>164</v>
      </c>
    </row>
    <row r="3" spans="1:13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x14ac:dyDescent="0.25">
      <c r="A4" s="31" t="s">
        <v>70</v>
      </c>
      <c r="B4" s="35">
        <v>-1203</v>
      </c>
      <c r="C4" s="35">
        <v>553</v>
      </c>
      <c r="D4" s="35">
        <v>35</v>
      </c>
      <c r="E4" s="35">
        <f>SUM(B4:D4)</f>
        <v>-615</v>
      </c>
      <c r="F4" s="35">
        <v>882</v>
      </c>
      <c r="G4" s="35">
        <f>SUM(E4,F4)</f>
        <v>267</v>
      </c>
      <c r="H4" s="35">
        <v>-444</v>
      </c>
      <c r="I4" s="35">
        <f>SUM(G4:H4)</f>
        <v>-177</v>
      </c>
      <c r="J4" s="36">
        <v>-2866</v>
      </c>
      <c r="K4" s="35">
        <v>-3043</v>
      </c>
      <c r="L4" s="35">
        <v>1214</v>
      </c>
      <c r="M4" s="35">
        <f>SUM(K4:L4)</f>
        <v>-1829</v>
      </c>
    </row>
    <row r="5" spans="1:13" x14ac:dyDescent="0.25">
      <c r="A5" s="31" t="s">
        <v>71</v>
      </c>
      <c r="B5" s="35">
        <v>513</v>
      </c>
      <c r="C5" s="35">
        <v>-301</v>
      </c>
      <c r="D5" s="35">
        <v>2045</v>
      </c>
      <c r="E5" s="35">
        <f t="shared" ref="E5:E8" si="0">SUM(B5:D5)</f>
        <v>2257</v>
      </c>
      <c r="F5" s="35">
        <v>227</v>
      </c>
      <c r="G5" s="35">
        <f t="shared" ref="G5:G7" si="1">SUM(E5,F5)</f>
        <v>2484</v>
      </c>
      <c r="H5" s="31"/>
      <c r="I5" s="35">
        <f t="shared" ref="I5:I7" si="2">SUM(G5:H5)</f>
        <v>2484</v>
      </c>
      <c r="J5" s="36">
        <v>3466</v>
      </c>
      <c r="K5" s="35">
        <v>5950</v>
      </c>
      <c r="L5" s="31">
        <v>1416</v>
      </c>
      <c r="M5" s="35">
        <f t="shared" ref="M5:M7" si="3">SUM(K5:L5)</f>
        <v>7366</v>
      </c>
    </row>
    <row r="6" spans="1:13" x14ac:dyDescent="0.25">
      <c r="A6" s="31" t="s">
        <v>72</v>
      </c>
      <c r="B6" s="35">
        <v>2056</v>
      </c>
      <c r="C6" s="35">
        <v>-72</v>
      </c>
      <c r="D6" s="35">
        <v>-354</v>
      </c>
      <c r="E6" s="35">
        <f t="shared" si="0"/>
        <v>1630</v>
      </c>
      <c r="F6" s="35">
        <v>411</v>
      </c>
      <c r="G6" s="35">
        <f t="shared" si="1"/>
        <v>2041</v>
      </c>
      <c r="H6" s="31"/>
      <c r="I6" s="35">
        <f t="shared" si="2"/>
        <v>2041</v>
      </c>
      <c r="J6" s="36">
        <v>658</v>
      </c>
      <c r="K6" s="35">
        <v>2699</v>
      </c>
      <c r="L6" s="31">
        <v>333</v>
      </c>
      <c r="M6" s="35">
        <f t="shared" si="3"/>
        <v>3032</v>
      </c>
    </row>
    <row r="7" spans="1:13" x14ac:dyDescent="0.25">
      <c r="A7" s="31" t="s">
        <v>73</v>
      </c>
      <c r="B7" s="35">
        <v>419</v>
      </c>
      <c r="C7" s="35">
        <v>-180</v>
      </c>
      <c r="D7" s="35">
        <v>2457</v>
      </c>
      <c r="E7" s="35">
        <f t="shared" si="0"/>
        <v>2696</v>
      </c>
      <c r="F7" s="35">
        <v>262</v>
      </c>
      <c r="G7" s="35">
        <f t="shared" si="1"/>
        <v>2958</v>
      </c>
      <c r="H7" s="31"/>
      <c r="I7" s="35">
        <f t="shared" si="2"/>
        <v>2958</v>
      </c>
      <c r="J7" s="36">
        <v>933</v>
      </c>
      <c r="K7" s="35">
        <v>3891</v>
      </c>
      <c r="L7" s="31">
        <v>826</v>
      </c>
      <c r="M7" s="35">
        <f t="shared" si="3"/>
        <v>4717</v>
      </c>
    </row>
    <row r="8" spans="1:13" x14ac:dyDescent="0.25">
      <c r="A8" s="31"/>
      <c r="B8" s="37">
        <f>SUM(B4:B7)</f>
        <v>1785</v>
      </c>
      <c r="C8" s="37">
        <f>SUM(C4:C7)</f>
        <v>0</v>
      </c>
      <c r="D8" s="37">
        <f>SUM(D4:D7)</f>
        <v>4183</v>
      </c>
      <c r="E8" s="37">
        <f t="shared" si="0"/>
        <v>5968</v>
      </c>
      <c r="F8" s="37">
        <f>SUM(F4:F7)</f>
        <v>1782</v>
      </c>
      <c r="G8" s="37">
        <f>SUM(G4:G7)</f>
        <v>7750</v>
      </c>
      <c r="H8" s="37">
        <f t="shared" ref="H8:I8" si="4">SUM(H4:H7)</f>
        <v>-444</v>
      </c>
      <c r="I8" s="37">
        <f t="shared" si="4"/>
        <v>7306</v>
      </c>
      <c r="J8" s="38">
        <f>SUM(J4:J7)</f>
        <v>2191</v>
      </c>
      <c r="K8" s="35">
        <f>SUM(K4:K7)</f>
        <v>9497</v>
      </c>
      <c r="L8" s="35">
        <f>SUM(L4:L7)</f>
        <v>3789</v>
      </c>
      <c r="M8" s="35">
        <f>SUM(M4:M7)</f>
        <v>13286</v>
      </c>
    </row>
    <row r="9" spans="1:13" x14ac:dyDescent="0.25">
      <c r="B9" s="2"/>
      <c r="C9" s="2"/>
      <c r="D9" s="2"/>
      <c r="E9" s="2"/>
      <c r="F9" s="2"/>
      <c r="G9" s="2"/>
    </row>
    <row r="10" spans="1:13" x14ac:dyDescent="0.25">
      <c r="A10" s="39" t="s">
        <v>103</v>
      </c>
      <c r="B10" s="35"/>
      <c r="C10" s="35"/>
      <c r="D10" s="35"/>
      <c r="E10" s="2"/>
      <c r="F10" s="2"/>
      <c r="G10" s="2"/>
    </row>
    <row r="11" spans="1:13" x14ac:dyDescent="0.25">
      <c r="A11" s="39" t="s">
        <v>101</v>
      </c>
      <c r="B11" s="37"/>
      <c r="C11" s="37"/>
      <c r="D11" s="37">
        <v>3653</v>
      </c>
      <c r="E11" s="2"/>
      <c r="F11" s="2"/>
      <c r="G11" s="2"/>
    </row>
    <row r="12" spans="1:13" x14ac:dyDescent="0.25">
      <c r="A12" s="39" t="s">
        <v>102</v>
      </c>
      <c r="B12" s="39"/>
      <c r="C12" s="39"/>
      <c r="D12" s="37">
        <v>3209</v>
      </c>
    </row>
    <row r="13" spans="1:13" x14ac:dyDescent="0.25">
      <c r="J13" s="39" t="s">
        <v>119</v>
      </c>
      <c r="K13" s="31"/>
      <c r="L13" s="31"/>
    </row>
    <row r="14" spans="1:13" x14ac:dyDescent="0.25">
      <c r="A14" s="1" t="s">
        <v>95</v>
      </c>
      <c r="J14" s="31" t="s">
        <v>70</v>
      </c>
      <c r="K14" s="31">
        <v>32.049999999999997</v>
      </c>
      <c r="L14" s="31" t="s">
        <v>84</v>
      </c>
    </row>
    <row r="15" spans="1:13" x14ac:dyDescent="0.25">
      <c r="J15" s="31" t="s">
        <v>83</v>
      </c>
      <c r="K15" s="31">
        <v>37.36</v>
      </c>
      <c r="L15" s="31" t="s">
        <v>84</v>
      </c>
    </row>
    <row r="16" spans="1:13" x14ac:dyDescent="0.25">
      <c r="A16" s="31" t="s">
        <v>96</v>
      </c>
      <c r="B16" s="40" t="s">
        <v>97</v>
      </c>
      <c r="C16" s="41" t="s">
        <v>98</v>
      </c>
      <c r="D16" s="41" t="s">
        <v>99</v>
      </c>
      <c r="E16" s="31"/>
      <c r="J16" s="31" t="s">
        <v>72</v>
      </c>
      <c r="K16" s="31">
        <v>8.7899999999999991</v>
      </c>
      <c r="L16" s="31" t="s">
        <v>84</v>
      </c>
    </row>
    <row r="17" spans="1:12" x14ac:dyDescent="0.25">
      <c r="A17" s="31" t="s">
        <v>71</v>
      </c>
      <c r="B17" s="31">
        <v>1511</v>
      </c>
      <c r="C17" s="31">
        <v>300775</v>
      </c>
      <c r="D17" s="31">
        <v>301</v>
      </c>
      <c r="E17" s="31"/>
      <c r="J17" s="31" t="s">
        <v>73</v>
      </c>
      <c r="K17" s="31">
        <v>21.8</v>
      </c>
      <c r="L17" s="31" t="s">
        <v>84</v>
      </c>
    </row>
    <row r="18" spans="1:12" x14ac:dyDescent="0.25">
      <c r="A18" s="31" t="s">
        <v>72</v>
      </c>
      <c r="B18" s="31">
        <v>359</v>
      </c>
      <c r="C18" s="31">
        <v>71462</v>
      </c>
      <c r="D18" s="31">
        <v>72</v>
      </c>
      <c r="E18" s="31"/>
      <c r="J18" s="39" t="s">
        <v>75</v>
      </c>
      <c r="K18" s="39">
        <f>SUM(K14:K17)</f>
        <v>99.999999999999986</v>
      </c>
      <c r="L18" s="39"/>
    </row>
    <row r="19" spans="1:12" x14ac:dyDescent="0.25">
      <c r="A19" s="31" t="s">
        <v>70</v>
      </c>
      <c r="B19" s="31">
        <v>1328</v>
      </c>
      <c r="C19" s="31">
        <v>264348</v>
      </c>
      <c r="D19" s="31">
        <v>264</v>
      </c>
      <c r="E19" s="31"/>
      <c r="J19" s="31"/>
      <c r="K19" s="31"/>
      <c r="L19" s="31"/>
    </row>
    <row r="20" spans="1:12" x14ac:dyDescent="0.25">
      <c r="A20" s="31" t="s">
        <v>73</v>
      </c>
      <c r="B20" s="31">
        <v>904</v>
      </c>
      <c r="C20" s="31">
        <v>179948</v>
      </c>
      <c r="D20" s="31">
        <v>180</v>
      </c>
      <c r="E20" s="31"/>
    </row>
    <row r="21" spans="1:12" x14ac:dyDescent="0.25">
      <c r="A21" s="31"/>
      <c r="B21" s="39">
        <f>SUM(B17:B20)</f>
        <v>4102</v>
      </c>
      <c r="C21" s="39">
        <f t="shared" ref="C21:D21" si="5">SUM(C17:C20)</f>
        <v>816533</v>
      </c>
      <c r="D21" s="39">
        <f t="shared" si="5"/>
        <v>817</v>
      </c>
      <c r="E21" s="31"/>
    </row>
    <row r="24" spans="1:12" x14ac:dyDescent="0.25">
      <c r="A24" s="31" t="s">
        <v>105</v>
      </c>
      <c r="B24" s="31"/>
      <c r="C24" s="41" t="s">
        <v>133</v>
      </c>
    </row>
    <row r="25" spans="1:12" x14ac:dyDescent="0.25">
      <c r="A25" s="42">
        <v>43100</v>
      </c>
      <c r="B25" s="31"/>
      <c r="C25" s="31">
        <v>13286386</v>
      </c>
    </row>
    <row r="26" spans="1:12" x14ac:dyDescent="0.25">
      <c r="A26" s="42">
        <v>43251</v>
      </c>
      <c r="B26" s="31"/>
      <c r="C26" s="31">
        <v>13286926</v>
      </c>
    </row>
    <row r="27" spans="1:12" x14ac:dyDescent="0.25">
      <c r="A27" s="31"/>
      <c r="B27" s="39"/>
      <c r="C27" s="31"/>
    </row>
    <row r="30" spans="1:12" x14ac:dyDescent="0.25">
      <c r="D30" s="1"/>
      <c r="E30" s="1"/>
      <c r="F30" s="1"/>
    </row>
    <row r="31" spans="1:12" x14ac:dyDescent="0.25">
      <c r="E31" s="1"/>
    </row>
    <row r="37" spans="1:4" x14ac:dyDescent="0.25">
      <c r="A37" s="18"/>
      <c r="B37" s="19"/>
      <c r="C37" s="19"/>
      <c r="D37" s="19"/>
    </row>
  </sheetData>
  <pageMargins left="0.7" right="0.7" top="0.75" bottom="0.75" header="0.3" footer="0.3"/>
  <pageSetup paperSize="9" scale="9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O28" sqref="O28"/>
    </sheetView>
  </sheetViews>
  <sheetFormatPr defaultRowHeight="15" x14ac:dyDescent="0.25"/>
  <cols>
    <col min="1" max="1" width="24" customWidth="1"/>
    <col min="3" max="3" width="10.85546875" bestFit="1" customWidth="1"/>
    <col min="4" max="4" width="9.85546875" bestFit="1" customWidth="1"/>
  </cols>
  <sheetData>
    <row r="1" spans="1:4" x14ac:dyDescent="0.25">
      <c r="A1" s="1" t="s">
        <v>158</v>
      </c>
    </row>
    <row r="3" spans="1:4" x14ac:dyDescent="0.25">
      <c r="A3" t="s">
        <v>18</v>
      </c>
      <c r="C3" s="60" t="s">
        <v>4</v>
      </c>
      <c r="D3" s="60"/>
    </row>
    <row r="4" spans="1:4" x14ac:dyDescent="0.25">
      <c r="C4" t="s">
        <v>1</v>
      </c>
      <c r="D4" t="s">
        <v>2</v>
      </c>
    </row>
    <row r="7" spans="1:4" x14ac:dyDescent="0.25">
      <c r="A7" t="s">
        <v>139</v>
      </c>
      <c r="C7" s="2">
        <v>107177000</v>
      </c>
      <c r="D7" s="2">
        <v>76559190</v>
      </c>
    </row>
    <row r="8" spans="1:4" x14ac:dyDescent="0.25">
      <c r="A8" t="s">
        <v>140</v>
      </c>
      <c r="C8" s="2">
        <v>0</v>
      </c>
      <c r="D8" s="2">
        <v>6606841</v>
      </c>
    </row>
    <row r="9" spans="1:4" x14ac:dyDescent="0.25">
      <c r="A9" t="s">
        <v>75</v>
      </c>
      <c r="C9" s="2">
        <f>SUM(C7:C8)</f>
        <v>107177000</v>
      </c>
      <c r="D9" s="2">
        <f>SUM(D7:D8)</f>
        <v>83166031</v>
      </c>
    </row>
    <row r="10" spans="1:4" x14ac:dyDescent="0.25">
      <c r="C10" s="2"/>
      <c r="D10" s="2"/>
    </row>
    <row r="11" spans="1:4" x14ac:dyDescent="0.25">
      <c r="C11" s="2"/>
      <c r="D11" s="2"/>
    </row>
    <row r="12" spans="1:4" x14ac:dyDescent="0.25">
      <c r="C12" s="2"/>
      <c r="D12" s="2"/>
    </row>
    <row r="13" spans="1:4" x14ac:dyDescent="0.25">
      <c r="A13" t="s">
        <v>17</v>
      </c>
      <c r="C13" s="2"/>
      <c r="D13" s="2"/>
    </row>
    <row r="14" spans="1:4" x14ac:dyDescent="0.25">
      <c r="A14" t="s">
        <v>136</v>
      </c>
      <c r="C14" s="2">
        <v>107177000</v>
      </c>
      <c r="D14" s="2">
        <v>58529795</v>
      </c>
    </row>
    <row r="15" spans="1:4" x14ac:dyDescent="0.25">
      <c r="A15" t="s">
        <v>13</v>
      </c>
      <c r="C15" s="2">
        <v>0</v>
      </c>
      <c r="D15" s="2">
        <v>7275237</v>
      </c>
    </row>
    <row r="16" spans="1:4" x14ac:dyDescent="0.25">
      <c r="A16" t="s">
        <v>14</v>
      </c>
      <c r="C16" s="2">
        <v>0</v>
      </c>
      <c r="D16" s="2">
        <v>1590470</v>
      </c>
    </row>
    <row r="17" spans="1:4" x14ac:dyDescent="0.25">
      <c r="A17" t="s">
        <v>0</v>
      </c>
      <c r="C17" s="2">
        <v>0</v>
      </c>
      <c r="D17" s="2">
        <v>30000</v>
      </c>
    </row>
    <row r="18" spans="1:4" x14ac:dyDescent="0.25">
      <c r="A18" t="s">
        <v>137</v>
      </c>
      <c r="C18" s="2">
        <v>0</v>
      </c>
      <c r="D18" s="2">
        <v>2056495</v>
      </c>
    </row>
    <row r="19" spans="1:4" x14ac:dyDescent="0.25">
      <c r="A19" t="s">
        <v>138</v>
      </c>
      <c r="C19" s="2">
        <v>0</v>
      </c>
      <c r="D19" s="2">
        <v>13684034</v>
      </c>
    </row>
    <row r="20" spans="1:4" x14ac:dyDescent="0.25">
      <c r="A20" t="s">
        <v>75</v>
      </c>
      <c r="C20" s="2">
        <f>SUM(C14:C19)</f>
        <v>107177000</v>
      </c>
      <c r="D20" s="2">
        <f>SUM(D14:D19)</f>
        <v>83166031</v>
      </c>
    </row>
  </sheetData>
  <mergeCells count="1">
    <mergeCell ref="C3:D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workbookViewId="0">
      <selection activeCell="I80" sqref="I80"/>
    </sheetView>
  </sheetViews>
  <sheetFormatPr defaultRowHeight="15" x14ac:dyDescent="0.25"/>
  <cols>
    <col min="1" max="1" width="31.7109375" customWidth="1"/>
    <col min="3" max="5" width="12.140625" customWidth="1"/>
    <col min="6" max="6" width="11.7109375" customWidth="1"/>
  </cols>
  <sheetData>
    <row r="1" spans="1:6" x14ac:dyDescent="0.25">
      <c r="A1" s="1" t="s">
        <v>157</v>
      </c>
    </row>
    <row r="2" spans="1:6" x14ac:dyDescent="0.25">
      <c r="A2" s="1"/>
    </row>
    <row r="3" spans="1:6" x14ac:dyDescent="0.25">
      <c r="A3" s="1"/>
    </row>
    <row r="5" spans="1:6" x14ac:dyDescent="0.25">
      <c r="A5" t="s">
        <v>18</v>
      </c>
      <c r="C5" s="60" t="s">
        <v>4</v>
      </c>
      <c r="D5" s="60"/>
      <c r="E5" t="s">
        <v>3</v>
      </c>
    </row>
    <row r="6" spans="1:6" x14ac:dyDescent="0.25">
      <c r="C6" t="s">
        <v>1</v>
      </c>
      <c r="D6" t="s">
        <v>2</v>
      </c>
      <c r="E6" s="2"/>
    </row>
    <row r="7" spans="1:6" x14ac:dyDescent="0.25">
      <c r="E7" s="2"/>
    </row>
    <row r="8" spans="1:6" x14ac:dyDescent="0.25">
      <c r="E8" s="2"/>
    </row>
    <row r="9" spans="1:6" x14ac:dyDescent="0.25">
      <c r="A9" t="s">
        <v>139</v>
      </c>
      <c r="C9" s="2">
        <v>107177000</v>
      </c>
      <c r="D9" s="2">
        <v>76559190</v>
      </c>
      <c r="E9" s="2">
        <v>76152778</v>
      </c>
    </row>
    <row r="10" spans="1:6" x14ac:dyDescent="0.25">
      <c r="A10" t="s">
        <v>140</v>
      </c>
      <c r="C10" s="2">
        <v>0</v>
      </c>
      <c r="D10" s="2">
        <v>6606841</v>
      </c>
      <c r="E10" s="2">
        <v>6606841</v>
      </c>
    </row>
    <row r="11" spans="1:6" x14ac:dyDescent="0.25">
      <c r="A11" t="s">
        <v>141</v>
      </c>
      <c r="C11" s="2"/>
      <c r="D11" s="2"/>
      <c r="E11" s="2">
        <v>1813</v>
      </c>
    </row>
    <row r="12" spans="1:6" x14ac:dyDescent="0.25">
      <c r="A12" t="s">
        <v>75</v>
      </c>
      <c r="C12" s="2">
        <f>SUM(C9:C10)</f>
        <v>107177000</v>
      </c>
      <c r="D12" s="2">
        <f>SUM(D9:D10)</f>
        <v>83166031</v>
      </c>
      <c r="E12" s="2">
        <f>SUM(E9:E11)</f>
        <v>82761432</v>
      </c>
      <c r="F12" s="2"/>
    </row>
    <row r="13" spans="1:6" x14ac:dyDescent="0.25">
      <c r="C13" s="2"/>
      <c r="D13" s="2"/>
      <c r="E13" s="2"/>
    </row>
    <row r="14" spans="1:6" x14ac:dyDescent="0.25">
      <c r="C14" s="2"/>
      <c r="D14" s="2"/>
      <c r="E14" s="2"/>
    </row>
    <row r="15" spans="1:6" x14ac:dyDescent="0.25">
      <c r="C15" s="2"/>
      <c r="D15" s="2"/>
      <c r="E15" s="2"/>
    </row>
    <row r="16" spans="1:6" x14ac:dyDescent="0.25">
      <c r="A16" t="s">
        <v>17</v>
      </c>
      <c r="C16" s="2"/>
      <c r="D16" s="2"/>
      <c r="E16" s="2"/>
    </row>
    <row r="17" spans="1:5" x14ac:dyDescent="0.25">
      <c r="A17" t="s">
        <v>136</v>
      </c>
      <c r="C17" s="2">
        <v>107177000</v>
      </c>
      <c r="D17" s="2">
        <v>58529795</v>
      </c>
      <c r="E17" s="2">
        <v>58529795</v>
      </c>
    </row>
    <row r="18" spans="1:5" x14ac:dyDescent="0.25">
      <c r="A18" t="s">
        <v>13</v>
      </c>
      <c r="C18" s="2">
        <v>0</v>
      </c>
      <c r="D18" s="2">
        <v>7275237</v>
      </c>
      <c r="E18" s="2">
        <v>7275237</v>
      </c>
    </row>
    <row r="19" spans="1:5" x14ac:dyDescent="0.25">
      <c r="A19" t="s">
        <v>14</v>
      </c>
      <c r="C19" s="2">
        <v>0</v>
      </c>
      <c r="D19" s="2">
        <v>1590470</v>
      </c>
      <c r="E19" s="2">
        <v>1590470</v>
      </c>
    </row>
    <row r="20" spans="1:5" x14ac:dyDescent="0.25">
      <c r="A20" t="s">
        <v>0</v>
      </c>
      <c r="C20" s="2">
        <v>0</v>
      </c>
      <c r="D20" s="2">
        <v>30000</v>
      </c>
      <c r="E20" s="2">
        <v>23049</v>
      </c>
    </row>
    <row r="21" spans="1:5" x14ac:dyDescent="0.25">
      <c r="A21" t="s">
        <v>137</v>
      </c>
      <c r="C21" s="2">
        <v>0</v>
      </c>
      <c r="D21" s="2">
        <v>2056495</v>
      </c>
      <c r="E21" s="2">
        <v>2056495</v>
      </c>
    </row>
    <row r="22" spans="1:5" x14ac:dyDescent="0.25">
      <c r="A22" t="s">
        <v>138</v>
      </c>
      <c r="C22" s="2">
        <v>0</v>
      </c>
      <c r="D22" s="2">
        <v>13684034</v>
      </c>
      <c r="E22" s="2">
        <v>0</v>
      </c>
    </row>
    <row r="23" spans="1:5" x14ac:dyDescent="0.25">
      <c r="A23" t="s">
        <v>75</v>
      </c>
      <c r="C23" s="2">
        <f>SUM(C17:C22)</f>
        <v>107177000</v>
      </c>
      <c r="D23" s="2">
        <f>SUM(D17:D22)</f>
        <v>83166031</v>
      </c>
      <c r="E23" s="2">
        <f>SUM(E17:E22)</f>
        <v>69475046</v>
      </c>
    </row>
    <row r="28" spans="1:5" ht="15.75" x14ac:dyDescent="0.25">
      <c r="A28" s="10" t="s">
        <v>5</v>
      </c>
      <c r="B28" s="11"/>
      <c r="C28" s="11"/>
      <c r="D28" s="12" t="s">
        <v>33</v>
      </c>
      <c r="E28" s="12" t="s">
        <v>34</v>
      </c>
    </row>
    <row r="29" spans="1:5" x14ac:dyDescent="0.25">
      <c r="A29" s="1"/>
      <c r="B29" s="1"/>
      <c r="C29" s="1"/>
      <c r="D29" s="3"/>
      <c r="E29" s="3"/>
    </row>
    <row r="30" spans="1:5" x14ac:dyDescent="0.25">
      <c r="A30" s="4" t="s">
        <v>28</v>
      </c>
      <c r="D30" s="2">
        <v>0</v>
      </c>
      <c r="E30" s="2">
        <v>0</v>
      </c>
    </row>
    <row r="31" spans="1:5" x14ac:dyDescent="0.25">
      <c r="A31" s="4" t="s">
        <v>29</v>
      </c>
      <c r="D31" s="2">
        <v>6606841</v>
      </c>
      <c r="E31" s="2">
        <v>13286386</v>
      </c>
    </row>
    <row r="32" spans="1:5" x14ac:dyDescent="0.25">
      <c r="A32" s="1" t="s">
        <v>32</v>
      </c>
      <c r="B32" s="1"/>
      <c r="C32" s="1"/>
      <c r="D32" s="3">
        <f>SUM(D30:D31)</f>
        <v>6606841</v>
      </c>
      <c r="E32" s="3">
        <f>SUM(E30:E31)</f>
        <v>13286386</v>
      </c>
    </row>
    <row r="33" spans="1:7" x14ac:dyDescent="0.25">
      <c r="A33" s="1"/>
      <c r="B33" s="1"/>
      <c r="C33" s="1"/>
      <c r="D33" s="3"/>
      <c r="E33" s="3"/>
    </row>
    <row r="34" spans="1:7" x14ac:dyDescent="0.25">
      <c r="A34" s="4" t="s">
        <v>142</v>
      </c>
      <c r="D34" s="2">
        <v>5111592</v>
      </c>
      <c r="E34" s="2">
        <v>832800</v>
      </c>
    </row>
    <row r="35" spans="1:7" x14ac:dyDescent="0.25">
      <c r="A35" s="1" t="s">
        <v>37</v>
      </c>
      <c r="B35" s="1"/>
      <c r="C35" s="1"/>
      <c r="D35" s="3">
        <f>SUM(D34:D34)</f>
        <v>5111592</v>
      </c>
      <c r="E35" s="3">
        <f>SUM(E34:E34)</f>
        <v>832800</v>
      </c>
    </row>
    <row r="36" spans="1:7" x14ac:dyDescent="0.25">
      <c r="D36" s="2"/>
      <c r="E36" s="2"/>
    </row>
    <row r="37" spans="1:7" x14ac:dyDescent="0.25">
      <c r="A37" s="1" t="s">
        <v>6</v>
      </c>
      <c r="D37" s="3">
        <f>SUM(D29,D32,D35)</f>
        <v>11718433</v>
      </c>
      <c r="E37" s="3">
        <f>SUM(E29,E32,E35)</f>
        <v>14119186</v>
      </c>
    </row>
    <row r="38" spans="1:7" x14ac:dyDescent="0.25">
      <c r="D38" s="2"/>
      <c r="E38" s="2"/>
    </row>
    <row r="39" spans="1:7" x14ac:dyDescent="0.25">
      <c r="A39" s="4" t="s">
        <v>40</v>
      </c>
      <c r="B39" s="4"/>
      <c r="C39" s="4"/>
      <c r="D39" s="5">
        <v>1570</v>
      </c>
      <c r="E39" s="5">
        <v>1570</v>
      </c>
    </row>
    <row r="40" spans="1:7" x14ac:dyDescent="0.25">
      <c r="A40" s="4" t="s">
        <v>41</v>
      </c>
      <c r="B40" s="4"/>
      <c r="C40" s="4"/>
      <c r="D40" s="5">
        <v>20194</v>
      </c>
      <c r="E40" s="5">
        <v>11716863</v>
      </c>
    </row>
    <row r="41" spans="1:7" x14ac:dyDescent="0.25">
      <c r="A41" s="4" t="s">
        <v>42</v>
      </c>
      <c r="B41" s="4"/>
      <c r="C41" s="4"/>
      <c r="D41" s="5">
        <v>11696669</v>
      </c>
      <c r="E41" s="5">
        <v>2400753</v>
      </c>
    </row>
    <row r="42" spans="1:7" x14ac:dyDescent="0.25">
      <c r="A42" s="1" t="s">
        <v>43</v>
      </c>
      <c r="B42" s="1"/>
      <c r="C42" s="1"/>
      <c r="D42" s="3">
        <f>SUM(D39:D41)</f>
        <v>11718433</v>
      </c>
      <c r="E42" s="3">
        <f>SUM(E39:E41)</f>
        <v>14119186</v>
      </c>
    </row>
    <row r="43" spans="1:7" x14ac:dyDescent="0.25">
      <c r="D43" s="2"/>
      <c r="E43" s="2"/>
    </row>
    <row r="44" spans="1:7" x14ac:dyDescent="0.25">
      <c r="A44" s="1" t="s">
        <v>49</v>
      </c>
      <c r="D44" s="3">
        <f>SUM(D42)</f>
        <v>11718433</v>
      </c>
      <c r="E44" s="3">
        <f>SUM(E42)</f>
        <v>14119186</v>
      </c>
      <c r="G44" s="3"/>
    </row>
    <row r="45" spans="1:7" x14ac:dyDescent="0.25">
      <c r="A45" s="1"/>
      <c r="D45" s="3"/>
      <c r="E45" s="3"/>
      <c r="G45" s="3"/>
    </row>
    <row r="46" spans="1:7" x14ac:dyDescent="0.25">
      <c r="A46" s="1"/>
      <c r="D46" s="3"/>
      <c r="E46" s="3"/>
      <c r="G46" s="3"/>
    </row>
    <row r="47" spans="1:7" x14ac:dyDescent="0.25">
      <c r="A47" s="1"/>
      <c r="D47" s="3"/>
      <c r="E47" s="3"/>
      <c r="G47" s="3"/>
    </row>
    <row r="48" spans="1:7" x14ac:dyDescent="0.25">
      <c r="A48" s="1"/>
      <c r="D48" s="3"/>
      <c r="E48" s="3"/>
      <c r="G48" s="3"/>
    </row>
    <row r="49" spans="1:7" x14ac:dyDescent="0.25">
      <c r="A49" s="1"/>
      <c r="D49" s="3"/>
      <c r="E49" s="3"/>
      <c r="G49" s="3"/>
    </row>
    <row r="52" spans="1:7" ht="15.75" x14ac:dyDescent="0.25">
      <c r="A52" s="10" t="s">
        <v>50</v>
      </c>
      <c r="B52" s="11"/>
      <c r="C52" s="11"/>
      <c r="D52" s="11"/>
      <c r="E52" s="11"/>
      <c r="F52" s="11"/>
    </row>
    <row r="54" spans="1:7" x14ac:dyDescent="0.25">
      <c r="A54" t="s">
        <v>153</v>
      </c>
      <c r="D54" s="2">
        <v>0</v>
      </c>
      <c r="E54" s="2">
        <v>0</v>
      </c>
    </row>
    <row r="55" spans="1:7" x14ac:dyDescent="0.25">
      <c r="A55" s="1" t="s">
        <v>52</v>
      </c>
      <c r="B55" s="1"/>
      <c r="C55" s="1"/>
      <c r="D55" s="3">
        <f>D54</f>
        <v>0</v>
      </c>
      <c r="E55" s="3">
        <f>E54</f>
        <v>0</v>
      </c>
    </row>
    <row r="56" spans="1:7" x14ac:dyDescent="0.25">
      <c r="A56" t="s">
        <v>154</v>
      </c>
      <c r="D56" s="2">
        <v>0</v>
      </c>
      <c r="E56" s="2">
        <v>0</v>
      </c>
    </row>
    <row r="57" spans="1:7" x14ac:dyDescent="0.25">
      <c r="A57" t="s">
        <v>155</v>
      </c>
      <c r="D57" s="2">
        <v>112739399</v>
      </c>
      <c r="E57" s="2">
        <v>71873986</v>
      </c>
    </row>
    <row r="58" spans="1:7" x14ac:dyDescent="0.25">
      <c r="A58" t="s">
        <v>55</v>
      </c>
      <c r="D58" s="2">
        <v>0</v>
      </c>
      <c r="E58" s="2">
        <v>639</v>
      </c>
    </row>
    <row r="59" spans="1:7" x14ac:dyDescent="0.25">
      <c r="A59" s="1" t="s">
        <v>56</v>
      </c>
      <c r="B59" s="1"/>
      <c r="C59" s="1"/>
      <c r="D59" s="3">
        <f>SUM(D56:D58)</f>
        <v>112739399</v>
      </c>
      <c r="E59" s="3">
        <f>SUM(E56:E58)</f>
        <v>71874625</v>
      </c>
    </row>
    <row r="60" spans="1:7" x14ac:dyDescent="0.25">
      <c r="A60" t="s">
        <v>57</v>
      </c>
      <c r="D60" s="2">
        <v>0</v>
      </c>
      <c r="E60" s="2">
        <v>0</v>
      </c>
    </row>
    <row r="61" spans="1:7" x14ac:dyDescent="0.25">
      <c r="A61" t="s">
        <v>58</v>
      </c>
      <c r="D61" s="2">
        <v>169497</v>
      </c>
      <c r="E61" s="2">
        <v>23049</v>
      </c>
    </row>
    <row r="62" spans="1:7" x14ac:dyDescent="0.25">
      <c r="A62" s="1" t="s">
        <v>59</v>
      </c>
      <c r="B62" s="1"/>
      <c r="C62" s="1"/>
      <c r="D62" s="3">
        <f>SUM(D60:D61)</f>
        <v>169497</v>
      </c>
      <c r="E62" s="3">
        <f>SUM(E60:E61)</f>
        <v>23049</v>
      </c>
    </row>
    <row r="63" spans="1:7" x14ac:dyDescent="0.25">
      <c r="A63" t="s">
        <v>60</v>
      </c>
      <c r="D63" s="2">
        <v>0</v>
      </c>
      <c r="E63" s="2">
        <v>6313200</v>
      </c>
    </row>
    <row r="64" spans="1:7" x14ac:dyDescent="0.25">
      <c r="A64" t="s">
        <v>61</v>
      </c>
      <c r="D64" s="2">
        <v>0</v>
      </c>
      <c r="E64" s="2">
        <v>962037</v>
      </c>
    </row>
    <row r="65" spans="1:5" x14ac:dyDescent="0.25">
      <c r="A65" t="s">
        <v>62</v>
      </c>
      <c r="D65" s="2">
        <v>0</v>
      </c>
      <c r="E65" s="2">
        <v>1590470</v>
      </c>
    </row>
    <row r="66" spans="1:5" x14ac:dyDescent="0.25">
      <c r="A66" s="1" t="s">
        <v>63</v>
      </c>
      <c r="B66" s="1"/>
      <c r="C66" s="1"/>
      <c r="D66" s="3">
        <f>SUM(D63:D65)</f>
        <v>0</v>
      </c>
      <c r="E66" s="3">
        <f>SUM(E63:E65)</f>
        <v>8865707</v>
      </c>
    </row>
    <row r="67" spans="1:5" x14ac:dyDescent="0.25">
      <c r="A67" t="s">
        <v>64</v>
      </c>
      <c r="D67" s="2">
        <v>0</v>
      </c>
      <c r="E67" s="2">
        <v>0</v>
      </c>
    </row>
    <row r="68" spans="1:5" x14ac:dyDescent="0.25">
      <c r="A68" t="s">
        <v>7</v>
      </c>
      <c r="D68" s="2">
        <v>100874237</v>
      </c>
      <c r="E68" s="2">
        <v>60586290</v>
      </c>
    </row>
    <row r="69" spans="1:5" x14ac:dyDescent="0.25">
      <c r="A69" s="1" t="s">
        <v>8</v>
      </c>
      <c r="B69" s="1"/>
      <c r="C69" s="1"/>
      <c r="D69" s="3">
        <f>D55+D59-D62-D66-D67-D68</f>
        <v>11695665</v>
      </c>
      <c r="E69" s="3">
        <f>E55+E59-E62-E66-E67-E68</f>
        <v>2399579</v>
      </c>
    </row>
    <row r="70" spans="1:5" x14ac:dyDescent="0.25">
      <c r="A70" t="s">
        <v>156</v>
      </c>
      <c r="D70" s="2">
        <v>1004</v>
      </c>
      <c r="E70" s="2">
        <v>1174</v>
      </c>
    </row>
    <row r="71" spans="1:5" x14ac:dyDescent="0.25">
      <c r="A71" s="1" t="s">
        <v>66</v>
      </c>
      <c r="B71" s="1"/>
      <c r="C71" s="1"/>
      <c r="D71" s="3">
        <v>1004</v>
      </c>
      <c r="E71" s="3">
        <v>1174</v>
      </c>
    </row>
    <row r="72" spans="1:5" x14ac:dyDescent="0.25">
      <c r="A72" s="1" t="s">
        <v>9</v>
      </c>
      <c r="B72" s="1"/>
      <c r="C72" s="1"/>
      <c r="D72" s="3">
        <f>SUM(D69,D71)</f>
        <v>11696669</v>
      </c>
      <c r="E72" s="3">
        <f>SUM(E69,E71)</f>
        <v>2400753</v>
      </c>
    </row>
    <row r="73" spans="1:5" x14ac:dyDescent="0.25">
      <c r="A73" s="1" t="s">
        <v>10</v>
      </c>
      <c r="B73" s="1"/>
      <c r="C73" s="1"/>
      <c r="D73" s="3">
        <v>0</v>
      </c>
      <c r="E73" s="3">
        <v>0</v>
      </c>
    </row>
    <row r="74" spans="1:5" x14ac:dyDescent="0.25">
      <c r="A74" s="1" t="s">
        <v>67</v>
      </c>
      <c r="B74" s="1"/>
      <c r="C74" s="1"/>
      <c r="D74" s="3">
        <v>0</v>
      </c>
      <c r="E74" s="3">
        <v>0</v>
      </c>
    </row>
    <row r="75" spans="1:5" x14ac:dyDescent="0.25">
      <c r="A75" s="1" t="s">
        <v>11</v>
      </c>
      <c r="B75" s="1"/>
      <c r="C75" s="1"/>
      <c r="D75" s="3">
        <f>D72+D74</f>
        <v>11696669</v>
      </c>
      <c r="E75" s="3">
        <f>E72+E74</f>
        <v>2400753</v>
      </c>
    </row>
    <row r="79" spans="1:5" x14ac:dyDescent="0.25">
      <c r="A79" s="1" t="s">
        <v>143</v>
      </c>
    </row>
    <row r="80" spans="1:5" x14ac:dyDescent="0.25">
      <c r="A80" t="s">
        <v>151</v>
      </c>
      <c r="E80" s="2">
        <v>76154591</v>
      </c>
    </row>
    <row r="81" spans="1:5" x14ac:dyDescent="0.25">
      <c r="A81" t="s">
        <v>152</v>
      </c>
      <c r="E81" s="2">
        <v>10945251</v>
      </c>
    </row>
    <row r="82" spans="1:5" s="1" customFormat="1" x14ac:dyDescent="0.25">
      <c r="A82" s="1" t="s">
        <v>144</v>
      </c>
      <c r="E82" s="3">
        <f>E80-E81</f>
        <v>65209340</v>
      </c>
    </row>
    <row r="83" spans="1:5" x14ac:dyDescent="0.25">
      <c r="A83" t="s">
        <v>145</v>
      </c>
      <c r="E83" s="2">
        <v>6606841</v>
      </c>
    </row>
    <row r="84" spans="1:5" x14ac:dyDescent="0.25">
      <c r="A84" t="s">
        <v>146</v>
      </c>
      <c r="E84" s="2">
        <v>58529795</v>
      </c>
    </row>
    <row r="85" spans="1:5" s="1" customFormat="1" x14ac:dyDescent="0.25">
      <c r="A85" s="1" t="s">
        <v>147</v>
      </c>
      <c r="E85" s="3">
        <f>E83-E84</f>
        <v>-51922954</v>
      </c>
    </row>
    <row r="86" spans="1:5" x14ac:dyDescent="0.25">
      <c r="A86" s="1" t="s">
        <v>148</v>
      </c>
      <c r="B86" s="1"/>
      <c r="C86" s="1"/>
      <c r="D86" s="1"/>
      <c r="E86" s="3">
        <f>E82+E85</f>
        <v>13286386</v>
      </c>
    </row>
    <row r="87" spans="1:5" x14ac:dyDescent="0.25">
      <c r="A87" s="1" t="s">
        <v>149</v>
      </c>
      <c r="B87" s="1"/>
      <c r="C87" s="1"/>
      <c r="D87" s="1"/>
      <c r="E87" s="3">
        <v>13286386</v>
      </c>
    </row>
    <row r="88" spans="1:5" x14ac:dyDescent="0.25">
      <c r="A88" s="1" t="s">
        <v>150</v>
      </c>
      <c r="B88" s="1"/>
      <c r="C88" s="1"/>
      <c r="D88" s="1"/>
      <c r="E88" s="3">
        <v>13286386</v>
      </c>
    </row>
  </sheetData>
  <mergeCells count="1">
    <mergeCell ref="C5:D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26"/>
  <sheetViews>
    <sheetView workbookViewId="0">
      <selection activeCell="M24" sqref="M24"/>
    </sheetView>
  </sheetViews>
  <sheetFormatPr defaultRowHeight="15" x14ac:dyDescent="0.25"/>
  <cols>
    <col min="8" max="8" width="12.28515625" style="2" customWidth="1"/>
  </cols>
  <sheetData>
    <row r="4" spans="2:11" ht="15.75" x14ac:dyDescent="0.25">
      <c r="B4" s="61" t="s">
        <v>159</v>
      </c>
      <c r="C4" s="61"/>
      <c r="D4" s="61"/>
      <c r="E4" s="61"/>
      <c r="F4" s="61"/>
      <c r="G4" s="61"/>
      <c r="H4" s="61"/>
      <c r="I4" s="61"/>
      <c r="J4" s="61"/>
    </row>
    <row r="5" spans="2:11" ht="15.75" x14ac:dyDescent="0.25">
      <c r="B5" s="24"/>
      <c r="C5" s="7"/>
      <c r="D5" s="7"/>
      <c r="E5" s="7"/>
      <c r="F5" s="7"/>
      <c r="G5" s="7"/>
      <c r="H5" s="8"/>
      <c r="I5" s="7"/>
      <c r="J5" s="7"/>
    </row>
    <row r="6" spans="2:11" ht="15.75" x14ac:dyDescent="0.25">
      <c r="B6" s="61" t="s">
        <v>160</v>
      </c>
      <c r="C6" s="61"/>
      <c r="D6" s="61"/>
      <c r="E6" s="61"/>
      <c r="F6" s="61"/>
      <c r="G6" s="7"/>
      <c r="H6" s="8"/>
      <c r="I6" s="7"/>
      <c r="J6" s="7"/>
    </row>
    <row r="7" spans="2:11" ht="15.75" x14ac:dyDescent="0.25">
      <c r="B7" s="21"/>
    </row>
    <row r="8" spans="2:11" ht="15.75" x14ac:dyDescent="0.25">
      <c r="B8" s="21"/>
    </row>
    <row r="9" spans="2:11" ht="15.75" x14ac:dyDescent="0.25">
      <c r="B9" s="21"/>
    </row>
    <row r="10" spans="2:11" ht="15.75" x14ac:dyDescent="0.25">
      <c r="B10" s="21"/>
    </row>
    <row r="11" spans="2:11" ht="15.75" x14ac:dyDescent="0.25">
      <c r="B11" s="21"/>
    </row>
    <row r="12" spans="2:11" ht="15.75" x14ac:dyDescent="0.25">
      <c r="B12" s="24" t="s">
        <v>18</v>
      </c>
    </row>
    <row r="13" spans="2:11" ht="15.75" x14ac:dyDescent="0.25">
      <c r="B13" s="20"/>
    </row>
    <row r="14" spans="2:11" ht="16.5" thickBot="1" x14ac:dyDescent="0.3">
      <c r="B14" s="25" t="s">
        <v>161</v>
      </c>
      <c r="C14" s="26"/>
      <c r="D14" s="26"/>
      <c r="E14" s="26"/>
      <c r="F14" s="26"/>
      <c r="G14" s="26"/>
      <c r="H14" s="27">
        <v>13286386</v>
      </c>
    </row>
    <row r="15" spans="2:11" ht="15.75" x14ac:dyDescent="0.25">
      <c r="B15" s="23" t="s">
        <v>75</v>
      </c>
      <c r="H15" s="28">
        <v>13286386</v>
      </c>
      <c r="K15" s="23"/>
    </row>
    <row r="16" spans="2:11" ht="15.75" x14ac:dyDescent="0.25">
      <c r="B16" s="23"/>
    </row>
    <row r="17" spans="2:11" ht="15.75" x14ac:dyDescent="0.25">
      <c r="B17" s="23"/>
    </row>
    <row r="18" spans="2:11" ht="15.75" x14ac:dyDescent="0.25">
      <c r="B18" s="23"/>
    </row>
    <row r="19" spans="2:11" ht="15.75" x14ac:dyDescent="0.25">
      <c r="B19" s="23"/>
    </row>
    <row r="20" spans="2:11" ht="15.75" x14ac:dyDescent="0.25">
      <c r="B20" s="23"/>
    </row>
    <row r="21" spans="2:11" ht="15.75" x14ac:dyDescent="0.25">
      <c r="B21" s="23" t="s">
        <v>17</v>
      </c>
    </row>
    <row r="22" spans="2:11" ht="15.75" x14ac:dyDescent="0.25">
      <c r="B22" s="23"/>
    </row>
    <row r="23" spans="2:11" ht="15.75" x14ac:dyDescent="0.25">
      <c r="B23" s="20" t="s">
        <v>162</v>
      </c>
      <c r="H23" s="29">
        <v>13260000</v>
      </c>
    </row>
    <row r="24" spans="2:11" ht="16.5" thickBot="1" x14ac:dyDescent="0.3">
      <c r="B24" s="25" t="s">
        <v>163</v>
      </c>
      <c r="C24" s="26"/>
      <c r="D24" s="26"/>
      <c r="E24" s="26"/>
      <c r="F24" s="26"/>
      <c r="G24" s="26"/>
      <c r="H24" s="30">
        <v>26386</v>
      </c>
      <c r="K24" s="22"/>
    </row>
    <row r="25" spans="2:11" ht="15.75" x14ac:dyDescent="0.25">
      <c r="B25" s="23" t="s">
        <v>75</v>
      </c>
      <c r="H25" s="28">
        <f>SUM(H23:H24)</f>
        <v>13286386</v>
      </c>
      <c r="K25" s="23"/>
    </row>
    <row r="26" spans="2:11" ht="15.75" x14ac:dyDescent="0.25">
      <c r="B26" s="23"/>
    </row>
  </sheetData>
  <mergeCells count="2">
    <mergeCell ref="B4:J4"/>
    <mergeCell ref="B6:F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W18" sqref="W18"/>
    </sheetView>
  </sheetViews>
  <sheetFormatPr defaultRowHeight="15" x14ac:dyDescent="0.25"/>
  <cols>
    <col min="1" max="1" width="30.5703125" customWidth="1"/>
    <col min="2" max="2" width="6.5703125" customWidth="1"/>
    <col min="3" max="3" width="10.42578125" customWidth="1"/>
    <col min="4" max="4" width="4.7109375" customWidth="1"/>
    <col min="5" max="5" width="10.140625" customWidth="1"/>
    <col min="6" max="6" width="4.28515625" customWidth="1"/>
    <col min="7" max="7" width="10" customWidth="1"/>
    <col min="8" max="8" width="4.7109375" customWidth="1"/>
    <col min="9" max="9" width="10.140625" customWidth="1"/>
    <col min="10" max="10" width="5.42578125" customWidth="1"/>
    <col min="11" max="11" width="8.5703125" customWidth="1"/>
    <col min="12" max="12" width="3.7109375" customWidth="1"/>
    <col min="13" max="13" width="8.7109375" customWidth="1"/>
    <col min="14" max="14" width="6.5703125" customWidth="1"/>
    <col min="15" max="15" width="12.28515625" customWidth="1"/>
  </cols>
  <sheetData>
    <row r="1" spans="1:15" x14ac:dyDescent="0.25">
      <c r="A1" s="1" t="s">
        <v>165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x14ac:dyDescent="0.25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x14ac:dyDescent="0.25">
      <c r="A3" s="63" t="s">
        <v>185</v>
      </c>
      <c r="B3" s="62"/>
      <c r="C3" s="62"/>
      <c r="D3" s="62" t="s">
        <v>71</v>
      </c>
      <c r="E3" s="62"/>
      <c r="F3" s="62" t="s">
        <v>73</v>
      </c>
      <c r="G3" s="62"/>
      <c r="H3" s="62" t="s">
        <v>70</v>
      </c>
      <c r="I3" s="62"/>
      <c r="J3" s="62" t="s">
        <v>72</v>
      </c>
      <c r="K3" s="62"/>
      <c r="L3" s="62" t="s">
        <v>181</v>
      </c>
      <c r="M3" s="62"/>
      <c r="N3" s="62" t="s">
        <v>166</v>
      </c>
      <c r="O3" s="62"/>
    </row>
    <row r="4" spans="1:15" x14ac:dyDescent="0.25">
      <c r="A4" s="64"/>
      <c r="B4" s="45" t="s">
        <v>167</v>
      </c>
      <c r="C4" s="45" t="s">
        <v>168</v>
      </c>
      <c r="D4" s="45" t="s">
        <v>169</v>
      </c>
      <c r="E4" s="45" t="s">
        <v>170</v>
      </c>
      <c r="F4" s="45" t="s">
        <v>169</v>
      </c>
      <c r="G4" s="45" t="s">
        <v>170</v>
      </c>
      <c r="H4" s="45" t="s">
        <v>169</v>
      </c>
      <c r="I4" s="45" t="s">
        <v>170</v>
      </c>
      <c r="J4" s="45" t="s">
        <v>169</v>
      </c>
      <c r="K4" s="45" t="s">
        <v>170</v>
      </c>
      <c r="L4" s="45"/>
      <c r="M4" s="45"/>
      <c r="N4" s="45" t="s">
        <v>169</v>
      </c>
      <c r="O4" s="45" t="s">
        <v>170</v>
      </c>
    </row>
    <row r="5" spans="1:15" ht="25.5" customHeight="1" x14ac:dyDescent="0.25">
      <c r="A5" s="49" t="s">
        <v>171</v>
      </c>
      <c r="B5" s="46" t="s">
        <v>179</v>
      </c>
      <c r="C5" s="47">
        <v>4469900</v>
      </c>
      <c r="D5" s="45">
        <v>5.55</v>
      </c>
      <c r="E5" s="47">
        <v>16538630</v>
      </c>
      <c r="F5" s="45">
        <v>2.7</v>
      </c>
      <c r="G5" s="47">
        <v>8045820</v>
      </c>
      <c r="H5" s="45">
        <v>3.6</v>
      </c>
      <c r="I5" s="47">
        <v>10727760</v>
      </c>
      <c r="J5" s="45">
        <v>1.65</v>
      </c>
      <c r="K5" s="47">
        <v>4916890</v>
      </c>
      <c r="L5" s="47">
        <v>0</v>
      </c>
      <c r="M5" s="47">
        <v>0</v>
      </c>
      <c r="N5" s="45">
        <v>13.5</v>
      </c>
      <c r="O5" s="47">
        <f>SUM(E5,G5,I5,K5,M5)</f>
        <v>40229100</v>
      </c>
    </row>
    <row r="6" spans="1:15" ht="25.5" customHeight="1" x14ac:dyDescent="0.25">
      <c r="A6" s="49" t="s">
        <v>172</v>
      </c>
      <c r="B6" s="46" t="s">
        <v>179</v>
      </c>
      <c r="C6" s="47">
        <v>1800000</v>
      </c>
      <c r="D6" s="45">
        <v>4</v>
      </c>
      <c r="E6" s="47">
        <v>4800000</v>
      </c>
      <c r="F6" s="45">
        <v>2</v>
      </c>
      <c r="G6" s="47">
        <v>2400000</v>
      </c>
      <c r="H6" s="45">
        <v>3</v>
      </c>
      <c r="I6" s="47">
        <v>3600000</v>
      </c>
      <c r="J6" s="45">
        <v>1</v>
      </c>
      <c r="K6" s="47">
        <v>1200000</v>
      </c>
      <c r="L6" s="47">
        <v>1</v>
      </c>
      <c r="M6" s="47">
        <v>1200000</v>
      </c>
      <c r="N6" s="45">
        <v>11</v>
      </c>
      <c r="O6" s="47">
        <f t="shared" ref="O6:O9" si="0">SUM(E6,G6,I6,K6,M6)</f>
        <v>13200000</v>
      </c>
    </row>
    <row r="7" spans="1:15" ht="25.5" customHeight="1" x14ac:dyDescent="0.25">
      <c r="A7" s="49" t="s">
        <v>173</v>
      </c>
      <c r="B7" s="46" t="s">
        <v>179</v>
      </c>
      <c r="C7" s="47">
        <v>4469900</v>
      </c>
      <c r="D7" s="45"/>
      <c r="E7" s="45"/>
      <c r="F7" s="45">
        <v>1</v>
      </c>
      <c r="G7" s="47">
        <v>2979933</v>
      </c>
      <c r="H7" s="45"/>
      <c r="I7" s="45"/>
      <c r="J7" s="45"/>
      <c r="K7" s="45"/>
      <c r="L7" s="45">
        <v>0</v>
      </c>
      <c r="M7" s="45">
        <v>0</v>
      </c>
      <c r="N7" s="45">
        <v>1</v>
      </c>
      <c r="O7" s="47">
        <f t="shared" si="0"/>
        <v>2979933</v>
      </c>
    </row>
    <row r="8" spans="1:15" ht="25.5" customHeight="1" x14ac:dyDescent="0.25">
      <c r="A8" s="49" t="s">
        <v>174</v>
      </c>
      <c r="B8" s="46" t="s">
        <v>179</v>
      </c>
      <c r="C8" s="47">
        <v>81700</v>
      </c>
      <c r="D8" s="45">
        <v>58</v>
      </c>
      <c r="E8" s="47">
        <v>3159068</v>
      </c>
      <c r="F8" s="45">
        <v>28</v>
      </c>
      <c r="G8" s="47">
        <v>1525067</v>
      </c>
      <c r="H8" s="45">
        <v>39</v>
      </c>
      <c r="I8" s="47">
        <v>2124200</v>
      </c>
      <c r="J8" s="45">
        <v>17</v>
      </c>
      <c r="K8" s="47">
        <v>925932</v>
      </c>
      <c r="L8" s="47">
        <v>0</v>
      </c>
      <c r="M8" s="47">
        <v>0</v>
      </c>
      <c r="N8" s="45">
        <v>142</v>
      </c>
      <c r="O8" s="47">
        <f t="shared" si="0"/>
        <v>7734267</v>
      </c>
    </row>
    <row r="9" spans="1:15" ht="25.5" customHeight="1" x14ac:dyDescent="0.25">
      <c r="A9" s="49" t="s">
        <v>175</v>
      </c>
      <c r="B9" s="46" t="s">
        <v>179</v>
      </c>
      <c r="C9" s="47">
        <v>189000</v>
      </c>
      <c r="D9" s="45">
        <v>2</v>
      </c>
      <c r="E9" s="47">
        <v>252000</v>
      </c>
      <c r="F9" s="45"/>
      <c r="G9" s="45"/>
      <c r="H9" s="45"/>
      <c r="I9" s="45"/>
      <c r="J9" s="45">
        <v>3</v>
      </c>
      <c r="K9" s="47">
        <v>378000</v>
      </c>
      <c r="L9" s="47">
        <v>0</v>
      </c>
      <c r="M9" s="47">
        <v>0</v>
      </c>
      <c r="N9" s="45">
        <v>5</v>
      </c>
      <c r="O9" s="47">
        <f t="shared" si="0"/>
        <v>630000</v>
      </c>
    </row>
    <row r="10" spans="1:15" x14ac:dyDescent="0.25">
      <c r="A10" s="48" t="s">
        <v>177</v>
      </c>
      <c r="B10" s="45"/>
      <c r="C10" s="47"/>
      <c r="D10" s="45"/>
      <c r="E10" s="50">
        <f>SUM(E5:E9)</f>
        <v>24749698</v>
      </c>
      <c r="F10" s="50"/>
      <c r="G10" s="50">
        <f t="shared" ref="G10:M10" si="1">SUM(G5:G9)</f>
        <v>14950820</v>
      </c>
      <c r="H10" s="50"/>
      <c r="I10" s="50">
        <f t="shared" si="1"/>
        <v>16451960</v>
      </c>
      <c r="J10" s="50"/>
      <c r="K10" s="50">
        <f t="shared" si="1"/>
        <v>7420822</v>
      </c>
      <c r="L10" s="50"/>
      <c r="M10" s="50">
        <f t="shared" si="1"/>
        <v>1200000</v>
      </c>
      <c r="N10" s="50"/>
      <c r="O10" s="50">
        <f>SUM(O5:O9)</f>
        <v>64773300</v>
      </c>
    </row>
    <row r="11" spans="1:15" x14ac:dyDescent="0.25">
      <c r="A11" s="39"/>
      <c r="B11" s="31"/>
      <c r="C11" s="35"/>
      <c r="D11" s="31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12" spans="1:15" x14ac:dyDescent="0.25">
      <c r="A12" s="31" t="s">
        <v>176</v>
      </c>
      <c r="B12" s="31"/>
      <c r="C12" s="35">
        <v>418000</v>
      </c>
      <c r="D12" s="31">
        <v>2</v>
      </c>
      <c r="E12" s="35">
        <v>562024</v>
      </c>
      <c r="F12" s="31">
        <v>1</v>
      </c>
      <c r="G12" s="35">
        <v>268794</v>
      </c>
      <c r="H12" s="31">
        <v>1</v>
      </c>
      <c r="I12" s="35">
        <v>293230</v>
      </c>
      <c r="J12" s="31">
        <v>0</v>
      </c>
      <c r="K12" s="35">
        <v>0</v>
      </c>
      <c r="L12" s="35">
        <v>0</v>
      </c>
      <c r="M12" s="35">
        <v>0</v>
      </c>
      <c r="N12" s="31">
        <v>2</v>
      </c>
      <c r="O12" s="35">
        <f>SUM(E12,G12,I12,K12,M12)</f>
        <v>1124048</v>
      </c>
    </row>
    <row r="13" spans="1:15" x14ac:dyDescent="0.25">
      <c r="A13" s="31" t="s">
        <v>180</v>
      </c>
      <c r="B13" s="31"/>
      <c r="C13" s="31"/>
      <c r="D13" s="31">
        <v>4</v>
      </c>
      <c r="E13" s="35">
        <v>1067636</v>
      </c>
      <c r="F13" s="31">
        <v>2</v>
      </c>
      <c r="G13" s="31">
        <v>533818</v>
      </c>
      <c r="H13" s="31">
        <v>3</v>
      </c>
      <c r="I13" s="31">
        <v>800727</v>
      </c>
      <c r="J13" s="31">
        <v>1</v>
      </c>
      <c r="K13" s="31">
        <v>266909</v>
      </c>
      <c r="L13" s="35">
        <v>1</v>
      </c>
      <c r="M13" s="35">
        <v>266910</v>
      </c>
      <c r="N13" s="31">
        <v>11</v>
      </c>
      <c r="O13" s="35">
        <f>SUM(E13,G13,I13,K13,M13)</f>
        <v>2936000</v>
      </c>
    </row>
    <row r="14" spans="1:15" x14ac:dyDescent="0.25">
      <c r="A14" s="31" t="s">
        <v>183</v>
      </c>
      <c r="B14" s="31"/>
      <c r="C14" s="31"/>
      <c r="D14" s="31"/>
      <c r="E14" s="35">
        <v>293776</v>
      </c>
      <c r="F14" s="31"/>
      <c r="G14" s="31">
        <v>210084</v>
      </c>
      <c r="H14" s="31"/>
      <c r="I14" s="31">
        <v>293776</v>
      </c>
      <c r="J14" s="31"/>
      <c r="K14" s="35">
        <v>105042</v>
      </c>
      <c r="L14" s="31"/>
      <c r="M14" s="35">
        <v>104188</v>
      </c>
      <c r="N14" s="31"/>
      <c r="O14" s="35">
        <f>SUM(E14,G14,I14,K14,M14)</f>
        <v>1006866</v>
      </c>
    </row>
    <row r="15" spans="1:15" x14ac:dyDescent="0.25">
      <c r="A15" s="31" t="s">
        <v>184</v>
      </c>
      <c r="B15" s="31"/>
      <c r="C15" s="31"/>
      <c r="D15" s="31"/>
      <c r="E15" s="35">
        <v>53340</v>
      </c>
      <c r="F15" s="31"/>
      <c r="G15" s="35">
        <v>34290</v>
      </c>
      <c r="H15" s="31"/>
      <c r="I15" s="35">
        <v>47879</v>
      </c>
      <c r="J15" s="31"/>
      <c r="K15" s="35">
        <v>3810</v>
      </c>
      <c r="L15" s="31"/>
      <c r="M15" s="35">
        <v>19050</v>
      </c>
      <c r="N15" s="31"/>
      <c r="O15" s="35">
        <f>SUM(E15,G15,I15,K15,M15)</f>
        <v>158369</v>
      </c>
    </row>
    <row r="16" spans="1:15" x14ac:dyDescent="0.25">
      <c r="A16" s="39" t="s">
        <v>182</v>
      </c>
      <c r="B16" s="39"/>
      <c r="C16" s="39"/>
      <c r="D16" s="39"/>
      <c r="E16" s="37">
        <f>SUM(E10:E15)</f>
        <v>26726474</v>
      </c>
      <c r="F16" s="37"/>
      <c r="G16" s="37">
        <f t="shared" ref="G16:M16" si="2">SUM(G10:G15)</f>
        <v>15997806</v>
      </c>
      <c r="H16" s="37"/>
      <c r="I16" s="37">
        <f t="shared" si="2"/>
        <v>17887572</v>
      </c>
      <c r="J16" s="37"/>
      <c r="K16" s="37">
        <f t="shared" si="2"/>
        <v>7796583</v>
      </c>
      <c r="L16" s="37"/>
      <c r="M16" s="37">
        <f t="shared" si="2"/>
        <v>1590148</v>
      </c>
      <c r="N16" s="37"/>
      <c r="O16" s="37">
        <f t="shared" ref="O16" si="3">SUM(O10:O15)</f>
        <v>69998583</v>
      </c>
    </row>
    <row r="17" spans="1:15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9" spans="1:15" x14ac:dyDescent="0.25">
      <c r="A19" t="s">
        <v>178</v>
      </c>
      <c r="B19" t="s">
        <v>71</v>
      </c>
      <c r="C19" s="2">
        <v>26726</v>
      </c>
    </row>
    <row r="20" spans="1:15" x14ac:dyDescent="0.25">
      <c r="B20" t="s">
        <v>73</v>
      </c>
      <c r="C20" s="2">
        <v>15998</v>
      </c>
    </row>
    <row r="21" spans="1:15" x14ac:dyDescent="0.25">
      <c r="B21" t="s">
        <v>70</v>
      </c>
      <c r="C21" s="2">
        <v>17888</v>
      </c>
    </row>
    <row r="22" spans="1:15" x14ac:dyDescent="0.25">
      <c r="B22" t="s">
        <v>72</v>
      </c>
      <c r="C22" s="2">
        <v>7796</v>
      </c>
    </row>
    <row r="23" spans="1:15" x14ac:dyDescent="0.25">
      <c r="B23" t="s">
        <v>106</v>
      </c>
      <c r="C23" s="2">
        <v>1590</v>
      </c>
    </row>
    <row r="24" spans="1:15" x14ac:dyDescent="0.25">
      <c r="B24" t="s">
        <v>75</v>
      </c>
      <c r="C24" s="2">
        <f>SUM(C19:C23)</f>
        <v>69998</v>
      </c>
    </row>
  </sheetData>
  <mergeCells count="8">
    <mergeCell ref="L3:M3"/>
    <mergeCell ref="N3:O3"/>
    <mergeCell ref="B3:C3"/>
    <mergeCell ref="A3:A4"/>
    <mergeCell ref="J3:K3"/>
    <mergeCell ref="H3:I3"/>
    <mergeCell ref="F3:G3"/>
    <mergeCell ref="D3:E3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11</vt:i4>
      </vt:variant>
    </vt:vector>
  </HeadingPairs>
  <TitlesOfParts>
    <vt:vector size="11" baseType="lpstr">
      <vt:lpstr>óvoda</vt:lpstr>
      <vt:lpstr>Településenként</vt:lpstr>
      <vt:lpstr>MUNKA!!!!!!!!!!!</vt:lpstr>
      <vt:lpstr>Kölesdnél</vt:lpstr>
      <vt:lpstr>Elszámolások göngyölítése</vt:lpstr>
      <vt:lpstr>Óvoda Társulás előir. módosítás</vt:lpstr>
      <vt:lpstr>Óvoda Társulás teljesített</vt:lpstr>
      <vt:lpstr>2018. költségvetés</vt:lpstr>
      <vt:lpstr>Normatíva megosztás</vt:lpstr>
      <vt:lpstr>Elszámolás</vt:lpstr>
      <vt:lpstr>Megszüntetéshez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Kölesd Önkormányzat</cp:lastModifiedBy>
  <cp:lastPrinted>2018-07-24T08:52:56Z</cp:lastPrinted>
  <dcterms:created xsi:type="dcterms:W3CDTF">2016-05-09T06:59:19Z</dcterms:created>
  <dcterms:modified xsi:type="dcterms:W3CDTF">2018-09-06T08:43:21Z</dcterms:modified>
</cp:coreProperties>
</file>